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08" windowWidth="19140" windowHeight="7380" activeTab="1"/>
  </bookViews>
  <sheets>
    <sheet name="Получатели ИМТ" sheetId="3" r:id="rId1"/>
    <sheet name="Не вошедшие в рейтинг" sheetId="4" r:id="rId2"/>
  </sheets>
  <definedNames>
    <definedName name="_xlnm.Print_Titles" localSheetId="0">'Получатели ИМТ'!$2:$2</definedName>
  </definedNames>
  <calcPr calcId="144525"/>
</workbook>
</file>

<file path=xl/calcChain.xml><?xml version="1.0" encoding="utf-8"?>
<calcChain xmlns="http://schemas.openxmlformats.org/spreadsheetml/2006/main">
  <c r="E6" i="3" l="1"/>
  <c r="E35" i="3" l="1"/>
  <c r="D21" i="4"/>
  <c r="D22" i="4"/>
  <c r="D20" i="4"/>
  <c r="E24" i="4"/>
  <c r="E23" i="4"/>
  <c r="F23" i="4"/>
  <c r="F24" i="4" s="1"/>
  <c r="G23" i="4"/>
  <c r="G24" i="4" s="1"/>
  <c r="H23" i="4"/>
  <c r="H24" i="4" s="1"/>
  <c r="I23" i="4"/>
  <c r="I24" i="4" s="1"/>
  <c r="D14" i="4"/>
  <c r="D6" i="4"/>
  <c r="J35" i="3"/>
  <c r="J6" i="3"/>
  <c r="I6" i="3"/>
  <c r="J8" i="3"/>
  <c r="F16" i="3"/>
  <c r="G16" i="3"/>
  <c r="H16" i="3"/>
  <c r="I16" i="3"/>
  <c r="J16" i="3"/>
  <c r="K16" i="3"/>
  <c r="E10" i="3"/>
  <c r="E11" i="3"/>
  <c r="E12" i="3"/>
  <c r="E13" i="3"/>
  <c r="E14" i="3"/>
  <c r="E15" i="3"/>
  <c r="E9" i="3"/>
  <c r="E18" i="3"/>
  <c r="J34" i="3"/>
  <c r="J32" i="3"/>
  <c r="J30" i="3"/>
  <c r="J23" i="3"/>
  <c r="J21" i="3"/>
  <c r="J19" i="3"/>
  <c r="E17" i="3"/>
  <c r="E20" i="3"/>
  <c r="F19" i="3"/>
  <c r="G19" i="3"/>
  <c r="H19" i="3"/>
  <c r="I19" i="3"/>
  <c r="K19" i="3"/>
  <c r="D18" i="4"/>
  <c r="D19" i="4" s="1"/>
  <c r="E19" i="4"/>
  <c r="F19" i="4"/>
  <c r="G19" i="4"/>
  <c r="H19" i="4"/>
  <c r="I19" i="4"/>
  <c r="E17" i="4"/>
  <c r="F17" i="4"/>
  <c r="G17" i="4"/>
  <c r="H17" i="4"/>
  <c r="I17" i="4"/>
  <c r="E16" i="3" l="1"/>
  <c r="D23" i="4"/>
  <c r="D24" i="4" s="1"/>
  <c r="E19" i="3"/>
  <c r="F21" i="3"/>
  <c r="G21" i="3"/>
  <c r="H21" i="3"/>
  <c r="I21" i="3"/>
  <c r="K21" i="3"/>
  <c r="E21" i="3"/>
  <c r="F23" i="3"/>
  <c r="G23" i="3"/>
  <c r="H23" i="3"/>
  <c r="I23" i="3"/>
  <c r="K23" i="3"/>
  <c r="E22" i="3"/>
  <c r="F8" i="3"/>
  <c r="G8" i="3"/>
  <c r="H8" i="3"/>
  <c r="I8" i="3"/>
  <c r="K8" i="3"/>
  <c r="E7" i="3"/>
  <c r="E8" i="3" s="1"/>
  <c r="F34" i="3"/>
  <c r="G34" i="3"/>
  <c r="H34" i="3"/>
  <c r="I34" i="3"/>
  <c r="K34" i="3"/>
  <c r="E33" i="3"/>
  <c r="E34" i="3" s="1"/>
  <c r="D7" i="4" l="1"/>
  <c r="D8" i="4" s="1"/>
  <c r="F32" i="3"/>
  <c r="G32" i="3"/>
  <c r="H32" i="3"/>
  <c r="I32" i="3"/>
  <c r="K32" i="3"/>
  <c r="E31" i="3" l="1"/>
  <c r="E32" i="3" s="1"/>
  <c r="D16" i="4"/>
  <c r="D15" i="4"/>
  <c r="E6" i="4"/>
  <c r="F6" i="4"/>
  <c r="G6" i="4"/>
  <c r="H6" i="4"/>
  <c r="I6" i="4"/>
  <c r="D5" i="4"/>
  <c r="F6" i="3"/>
  <c r="E5" i="3"/>
  <c r="E4" i="3"/>
  <c r="G6" i="3"/>
  <c r="H6" i="3"/>
  <c r="K6" i="3"/>
  <c r="F30" i="3"/>
  <c r="D12" i="4"/>
  <c r="D13" i="4"/>
  <c r="D11" i="4"/>
  <c r="E14" i="4"/>
  <c r="F14" i="4"/>
  <c r="G14" i="4"/>
  <c r="H14" i="4"/>
  <c r="I14" i="4"/>
  <c r="E24" i="3"/>
  <c r="G30" i="3"/>
  <c r="H30" i="3"/>
  <c r="I30" i="3"/>
  <c r="K30" i="3"/>
  <c r="E25" i="3"/>
  <c r="E26" i="3"/>
  <c r="E27" i="3"/>
  <c r="E28" i="3"/>
  <c r="E29" i="3"/>
  <c r="D17" i="4" l="1"/>
  <c r="E30" i="3"/>
  <c r="E10" i="4" l="1"/>
  <c r="F10" i="4"/>
  <c r="G10" i="4"/>
  <c r="H10" i="4"/>
  <c r="I10" i="4"/>
  <c r="E8" i="4"/>
  <c r="F8" i="4"/>
  <c r="G8" i="4"/>
  <c r="H8" i="4"/>
  <c r="I8" i="4"/>
  <c r="D9" i="4"/>
  <c r="D10" i="4" s="1"/>
  <c r="E23" i="3" l="1"/>
  <c r="F35" i="3" l="1"/>
  <c r="K35" i="3"/>
  <c r="G35" i="3"/>
  <c r="H35" i="3"/>
  <c r="I35" i="3"/>
</calcChain>
</file>

<file path=xl/sharedStrings.xml><?xml version="1.0" encoding="utf-8"?>
<sst xmlns="http://schemas.openxmlformats.org/spreadsheetml/2006/main" count="89" uniqueCount="60">
  <si>
    <t>Населенный пункт</t>
  </si>
  <si>
    <t>Итого</t>
  </si>
  <si>
    <t>Общая стоимость проектов, руб.</t>
  </si>
  <si>
    <t>Расходы из бюджетов поселений Нефтеюганского района, руб.</t>
  </si>
  <si>
    <t>Наименование проектов</t>
  </si>
  <si>
    <t>Софинансирование от населения, руб.</t>
  </si>
  <si>
    <t>№ п/п</t>
  </si>
  <si>
    <t>Софинансирование от индивидуальных предпринимателей и юридических лиц, руб</t>
  </si>
  <si>
    <t>с. Чеускино</t>
  </si>
  <si>
    <t>итого по поселению</t>
  </si>
  <si>
    <t>п. Сингапай</t>
  </si>
  <si>
    <t>п. Усть-Юган</t>
  </si>
  <si>
    <t>п. Сентябрьский</t>
  </si>
  <si>
    <t>п. Каркатеевы</t>
  </si>
  <si>
    <t>п. Куть-Ях</t>
  </si>
  <si>
    <t>с. Лемпино</t>
  </si>
  <si>
    <t>пгт. Пойковский</t>
  </si>
  <si>
    <r>
      <t xml:space="preserve">Иные межбюджетных трансфертов из бюджета Нефтеюганского района, руб. 
</t>
    </r>
    <r>
      <rPr>
        <b/>
        <u/>
        <sz val="22"/>
        <color theme="1"/>
        <rFont val="Times New Roman"/>
        <family val="1"/>
        <charset val="204"/>
      </rPr>
      <t>(не более 1 500 000 руб.)</t>
    </r>
  </si>
  <si>
    <t>п. Салым</t>
  </si>
  <si>
    <t>п. Юганская Обь</t>
  </si>
  <si>
    <t xml:space="preserve">Наименование населенного пункта </t>
  </si>
  <si>
    <t>Средства общественных организаций (ТОС), руб.</t>
  </si>
  <si>
    <t xml:space="preserve">Объемы финансирования проектов - получателей иных межбюджетных трансфертов из бюджета Нефтеюганского района 
на реализацию проектов "Народный бюджет" в 2021 году </t>
  </si>
  <si>
    <t xml:space="preserve">Объемы финансирования проектов, не вошедших в рейтинг проектов - получателей иных межбюджетных трансфертов из бюджета Нефтеюганского района на реализацию проектов "Народный бюджет" в 2021 году </t>
  </si>
  <si>
    <t>Ремонт проезда ТОС "Лесной" в пгт. Пойковский</t>
  </si>
  <si>
    <t>Устройство автомобильной парковки и тротуара прилегающих к территории дома №1/2 микрорайона №7</t>
  </si>
  <si>
    <t>Устройство проезда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</si>
  <si>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№7 микрорайона №4</t>
  </si>
  <si>
    <t>Устройство автомобильной парковки и тротуара прилегающих к территории дома №21/22 микрорайона №7</t>
  </si>
  <si>
    <t>"Архитектурно-художественное освещение"</t>
  </si>
  <si>
    <t>Благоустройство кладбища №2</t>
  </si>
  <si>
    <r>
      <t xml:space="preserve">Иные межбюджетных трансфертов из бюджета Нефтеюганского района, руб. 
</t>
    </r>
    <r>
      <rPr>
        <u/>
        <sz val="14"/>
        <color theme="1"/>
        <rFont val="Times New Roman"/>
        <family val="1"/>
        <charset val="204"/>
      </rPr>
      <t>(не более 1 500 000 руб.)</t>
    </r>
  </si>
  <si>
    <t>Ремонт проезда от ул. Строительная до магазина "Новый" 2 ЭТАП</t>
  </si>
  <si>
    <t>"Безопасный островок детства"</t>
  </si>
  <si>
    <t>МАФы в сквер Победы, планируемый к строительству в 2021 году</t>
  </si>
  <si>
    <t>"Сценический комплекс: музыкальное содружество сердец"</t>
  </si>
  <si>
    <t>"Система видеонаблюдения"</t>
  </si>
  <si>
    <t>"Безопасный поселок"</t>
  </si>
  <si>
    <t>"Травмобезопасные детские площадки"</t>
  </si>
  <si>
    <t>"Территория безопасности"</t>
  </si>
  <si>
    <t>"Благоустройство автобусной остановки"</t>
  </si>
  <si>
    <t>Устройство скейт-парка "Адреналин"</t>
  </si>
  <si>
    <t>"Лесная сказка"</t>
  </si>
  <si>
    <t>Площадка для проведения массовых мероприятий "Сердце земли"</t>
  </si>
  <si>
    <t>"Открытая стоянка для автомашин"</t>
  </si>
  <si>
    <t>"Безопасный маршрут"</t>
  </si>
  <si>
    <t>Пешеходный тротуар с автопарковками по ул. Дорожников п. Салым Нефтеюганский район</t>
  </si>
  <si>
    <t>Средства неккомерческих организаций, руб.</t>
  </si>
  <si>
    <t>Обустройство территории берега Сырковый Сор для съезда и стоянки маломерных судов п. Салым, Нефтеюганский район</t>
  </si>
  <si>
    <t>"Полисадник" Ограждение домов № 48, 49, 51 по ул. Круг В-1</t>
  </si>
  <si>
    <t>Благоустройство придомовой территории установка железного забора по ул.Круг Б-4, дом № 32, 33, 34, 35 п.Сингапай "Любимый заборчик"</t>
  </si>
  <si>
    <t>Благоустройство придомовой территории установка железобетонного забора по ул. Круг Б-4 дома № 28, 29, 30, 31 п. Сингапай "Садовый заборчик"</t>
  </si>
  <si>
    <t>Обустройство детской площадки "Штурмовая полоса" по ул. Круг В-1 напротив дома № 59</t>
  </si>
  <si>
    <t>Обустройство площадки для игры в футбол ул. Круг Б-3 "Лига" п. Сингапай</t>
  </si>
  <si>
    <t>Реконструкция универсальной спортивной площадки на базе хоккейного корта в рамках проекта "Хоккейный клуб" Медведи" п. Сингапай"</t>
  </si>
  <si>
    <t>Благоустройство территории в парке отдыха Сингапай "Станция спортивная"</t>
  </si>
  <si>
    <t>Благоустройство территории в парке отдыха Сингапай "Веселые горки"</t>
  </si>
  <si>
    <t>Благоустройство территории в парке отдыха Сингапай "Волшебная долина"</t>
  </si>
  <si>
    <t>Благоустройство территории в парке отдыха Сингапай "Весёлая семейка"</t>
  </si>
  <si>
    <t>Ремонт проезда от ул. Строительная до магазина "Новый" 1 ЭТАП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</si>
</sst>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u/>
      <sz val="22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6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4" fontId="0" fillId="0" borderId="0" xfId="0" applyNumberFormat="1" applyFill="1"/>
    <xf numFmtId="0" fontId="0" fillId="0" borderId="0" xfId="0" applyFill="1" applyAlignment="1">
      <alignment wrapText="1"/>
    </xf>
    <xf numFmtId="0" fontId="5" fillId="0" borderId="0" xfId="0" applyFont="1" applyFill="1"/>
    <xf numFmtId="4" fontId="0" fillId="0" borderId="0" xfId="0" applyNumberFormat="1" applyFont="1" applyFill="1"/>
    <xf numFmtId="4" fontId="5" fillId="0" borderId="0" xfId="0" applyNumberFormat="1" applyFont="1" applyFill="1"/>
    <xf numFmtId="0" fontId="6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9" fillId="0" borderId="0" xfId="0" applyFont="1" applyFill="1"/>
    <xf numFmtId="0" fontId="10" fillId="0" borderId="2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11" fillId="0" borderId="17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0" fillId="0" borderId="0" xfId="0" applyFill="1" applyBorder="1"/>
    <xf numFmtId="4" fontId="13" fillId="2" borderId="8" xfId="1" applyNumberFormat="1" applyFont="1" applyFill="1" applyBorder="1" applyAlignment="1">
      <alignment horizontal="center" vertical="center"/>
    </xf>
    <xf numFmtId="4" fontId="13" fillId="0" borderId="3" xfId="1" applyNumberFormat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4" fontId="20" fillId="0" borderId="2" xfId="1" applyNumberFormat="1" applyFont="1" applyFill="1" applyBorder="1" applyAlignment="1">
      <alignment horizontal="center" vertical="center"/>
    </xf>
    <xf numFmtId="4" fontId="21" fillId="0" borderId="2" xfId="1" applyNumberFormat="1" applyFont="1" applyFill="1" applyBorder="1" applyAlignment="1">
      <alignment horizontal="center" vertical="center"/>
    </xf>
    <xf numFmtId="4" fontId="20" fillId="0" borderId="3" xfId="1" applyNumberFormat="1" applyFont="1" applyFill="1" applyBorder="1" applyAlignment="1">
      <alignment horizontal="center" vertical="center"/>
    </xf>
    <xf numFmtId="4" fontId="21" fillId="0" borderId="3" xfId="1" applyNumberFormat="1" applyFont="1" applyFill="1" applyBorder="1" applyAlignment="1">
      <alignment horizontal="center" vertical="center"/>
    </xf>
    <xf numFmtId="4" fontId="21" fillId="0" borderId="10" xfId="1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/>
    </xf>
    <xf numFmtId="4" fontId="20" fillId="0" borderId="9" xfId="1" applyNumberFormat="1" applyFont="1" applyFill="1" applyBorder="1" applyAlignment="1">
      <alignment horizontal="center" vertical="center"/>
    </xf>
    <xf numFmtId="4" fontId="21" fillId="0" borderId="9" xfId="1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 wrapText="1"/>
    </xf>
    <xf numFmtId="4" fontId="21" fillId="0" borderId="9" xfId="1" applyNumberFormat="1" applyFont="1" applyFill="1" applyBorder="1" applyAlignment="1">
      <alignment horizontal="center" vertical="center" wrapText="1"/>
    </xf>
    <xf numFmtId="4" fontId="20" fillId="0" borderId="4" xfId="1" applyNumberFormat="1" applyFont="1" applyFill="1" applyBorder="1" applyAlignment="1">
      <alignment horizontal="center" vertical="center"/>
    </xf>
    <xf numFmtId="4" fontId="21" fillId="0" borderId="12" xfId="1" applyNumberFormat="1" applyFont="1" applyFill="1" applyBorder="1" applyAlignment="1">
      <alignment horizontal="center" vertical="center"/>
    </xf>
    <xf numFmtId="4" fontId="21" fillId="0" borderId="19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19" fillId="0" borderId="38" xfId="1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/>
    </xf>
    <xf numFmtId="0" fontId="23" fillId="0" borderId="32" xfId="1" applyFont="1" applyFill="1" applyBorder="1" applyAlignment="1">
      <alignment horizontal="center" vertical="center" wrapText="1"/>
    </xf>
    <xf numFmtId="0" fontId="24" fillId="0" borderId="33" xfId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vertical="center" wrapText="1"/>
    </xf>
    <xf numFmtId="4" fontId="24" fillId="0" borderId="3" xfId="1" applyNumberFormat="1" applyFont="1" applyFill="1" applyBorder="1" applyAlignment="1">
      <alignment horizontal="center" vertical="center"/>
    </xf>
    <xf numFmtId="4" fontId="23" fillId="0" borderId="3" xfId="1" applyNumberFormat="1" applyFont="1" applyFill="1" applyBorder="1" applyAlignment="1">
      <alignment horizontal="center" vertical="center"/>
    </xf>
    <xf numFmtId="4" fontId="24" fillId="0" borderId="10" xfId="1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4" fontId="24" fillId="0" borderId="4" xfId="1" applyNumberFormat="1" applyFont="1" applyFill="1" applyBorder="1" applyAlignment="1">
      <alignment horizontal="center" vertical="center"/>
    </xf>
    <xf numFmtId="4" fontId="24" fillId="0" borderId="2" xfId="1" applyNumberFormat="1" applyFont="1" applyFill="1" applyBorder="1" applyAlignment="1">
      <alignment horizontal="center" vertical="center"/>
    </xf>
    <xf numFmtId="4" fontId="24" fillId="2" borderId="8" xfId="1" applyNumberFormat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vertical="center" wrapText="1"/>
    </xf>
    <xf numFmtId="4" fontId="24" fillId="0" borderId="1" xfId="1" applyNumberFormat="1" applyFont="1" applyFill="1" applyBorder="1" applyAlignment="1">
      <alignment horizontal="center" vertical="center"/>
    </xf>
    <xf numFmtId="4" fontId="24" fillId="0" borderId="9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vertical="center" wrapText="1"/>
    </xf>
    <xf numFmtId="0" fontId="24" fillId="0" borderId="3" xfId="1" applyFont="1" applyFill="1" applyBorder="1" applyAlignment="1">
      <alignment vertical="center" wrapText="1"/>
    </xf>
    <xf numFmtId="0" fontId="24" fillId="0" borderId="2" xfId="1" applyFont="1" applyFill="1" applyBorder="1" applyAlignment="1">
      <alignment vertical="center" wrapText="1"/>
    </xf>
    <xf numFmtId="0" fontId="23" fillId="0" borderId="4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 wrapText="1"/>
    </xf>
    <xf numFmtId="4" fontId="25" fillId="0" borderId="8" xfId="0" applyNumberFormat="1" applyFont="1" applyFill="1" applyBorder="1" applyAlignment="1">
      <alignment horizontal="center" vertical="center"/>
    </xf>
    <xf numFmtId="4" fontId="26" fillId="0" borderId="3" xfId="1" applyNumberFormat="1" applyFont="1" applyFill="1" applyBorder="1" applyAlignment="1">
      <alignment horizontal="center" vertical="center"/>
    </xf>
    <xf numFmtId="4" fontId="26" fillId="0" borderId="4" xfId="1" applyNumberFormat="1" applyFont="1" applyFill="1" applyBorder="1" applyAlignment="1">
      <alignment horizontal="center" vertical="center"/>
    </xf>
    <xf numFmtId="4" fontId="26" fillId="2" borderId="8" xfId="1" applyNumberFormat="1" applyFont="1" applyFill="1" applyBorder="1" applyAlignment="1">
      <alignment horizontal="center" vertical="center"/>
    </xf>
    <xf numFmtId="4" fontId="26" fillId="0" borderId="1" xfId="1" applyNumberFormat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 wrapText="1"/>
    </xf>
    <xf numFmtId="0" fontId="23" fillId="0" borderId="42" xfId="1" applyFont="1" applyFill="1" applyBorder="1" applyAlignment="1">
      <alignment horizontal="center" vertical="center" wrapText="1"/>
    </xf>
    <xf numFmtId="4" fontId="24" fillId="0" borderId="19" xfId="1" applyNumberFormat="1" applyFont="1" applyFill="1" applyBorder="1" applyAlignment="1">
      <alignment horizontal="center" vertical="center"/>
    </xf>
    <xf numFmtId="4" fontId="24" fillId="0" borderId="22" xfId="1" applyNumberFormat="1" applyFont="1" applyFill="1" applyBorder="1" applyAlignment="1">
      <alignment horizontal="center" vertical="center"/>
    </xf>
    <xf numFmtId="4" fontId="24" fillId="2" borderId="13" xfId="1" applyNumberFormat="1" applyFont="1" applyFill="1" applyBorder="1" applyAlignment="1">
      <alignment horizontal="center" vertical="center"/>
    </xf>
    <xf numFmtId="4" fontId="24" fillId="0" borderId="20" xfId="1" applyNumberFormat="1" applyFont="1" applyFill="1" applyBorder="1" applyAlignment="1">
      <alignment horizontal="center" vertical="center"/>
    </xf>
    <xf numFmtId="4" fontId="25" fillId="0" borderId="13" xfId="0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/>
    </xf>
    <xf numFmtId="4" fontId="14" fillId="0" borderId="37" xfId="1" applyNumberFormat="1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4" fontId="21" fillId="0" borderId="22" xfId="1" applyNumberFormat="1" applyFont="1" applyFill="1" applyBorder="1" applyAlignment="1">
      <alignment horizontal="center" vertical="center"/>
    </xf>
    <xf numFmtId="4" fontId="20" fillId="0" borderId="20" xfId="1" applyNumberFormat="1" applyFont="1" applyFill="1" applyBorder="1" applyAlignment="1">
      <alignment horizontal="center" vertical="center"/>
    </xf>
    <xf numFmtId="4" fontId="21" fillId="0" borderId="20" xfId="1" applyNumberFormat="1" applyFont="1" applyFill="1" applyBorder="1" applyAlignment="1">
      <alignment horizontal="center" vertical="center"/>
    </xf>
    <xf numFmtId="4" fontId="21" fillId="0" borderId="20" xfId="1" applyNumberFormat="1" applyFont="1" applyFill="1" applyBorder="1" applyAlignment="1">
      <alignment horizontal="center" vertical="center" wrapText="1"/>
    </xf>
    <xf numFmtId="4" fontId="13" fillId="2" borderId="13" xfId="1" applyNumberFormat="1" applyFont="1" applyFill="1" applyBorder="1" applyAlignment="1">
      <alignment horizontal="center" vertical="center"/>
    </xf>
    <xf numFmtId="4" fontId="20" fillId="0" borderId="4" xfId="1" applyNumberFormat="1" applyFont="1" applyFill="1" applyBorder="1" applyAlignment="1">
      <alignment horizontal="center" vertical="center" wrapText="1"/>
    </xf>
    <xf numFmtId="4" fontId="21" fillId="0" borderId="12" xfId="1" applyNumberFormat="1" applyFont="1" applyFill="1" applyBorder="1" applyAlignment="1">
      <alignment horizontal="center" vertical="center" wrapText="1"/>
    </xf>
    <xf numFmtId="4" fontId="21" fillId="0" borderId="27" xfId="1" applyNumberFormat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/>
    </xf>
    <xf numFmtId="4" fontId="24" fillId="0" borderId="27" xfId="1" applyNumberFormat="1" applyFont="1" applyFill="1" applyBorder="1" applyAlignment="1">
      <alignment horizontal="center" vertical="center"/>
    </xf>
    <xf numFmtId="4" fontId="24" fillId="0" borderId="37" xfId="0" applyNumberFormat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4" fontId="21" fillId="0" borderId="27" xfId="1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 wrapText="1"/>
    </xf>
    <xf numFmtId="4" fontId="13" fillId="0" borderId="8" xfId="1" applyNumberFormat="1" applyFont="1" applyFill="1" applyBorder="1" applyAlignment="1">
      <alignment horizontal="center" vertical="center"/>
    </xf>
    <xf numFmtId="4" fontId="20" fillId="0" borderId="8" xfId="1" applyNumberFormat="1" applyFont="1" applyFill="1" applyBorder="1" applyAlignment="1">
      <alignment horizontal="center" vertical="center"/>
    </xf>
    <xf numFmtId="4" fontId="21" fillId="0" borderId="11" xfId="1" applyNumberFormat="1" applyFont="1" applyFill="1" applyBorder="1" applyAlignment="1">
      <alignment horizontal="center" vertical="center"/>
    </xf>
    <xf numFmtId="4" fontId="21" fillId="0" borderId="13" xfId="1" applyNumberFormat="1" applyFont="1" applyFill="1" applyBorder="1" applyAlignment="1">
      <alignment horizontal="center" vertical="center"/>
    </xf>
    <xf numFmtId="4" fontId="13" fillId="2" borderId="4" xfId="1" applyNumberFormat="1" applyFont="1" applyFill="1" applyBorder="1" applyAlignment="1">
      <alignment horizontal="center" vertical="center"/>
    </xf>
    <xf numFmtId="4" fontId="13" fillId="2" borderId="12" xfId="1" applyNumberFormat="1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vertical="center" wrapText="1"/>
    </xf>
    <xf numFmtId="4" fontId="13" fillId="0" borderId="37" xfId="1" applyNumberFormat="1" applyFont="1" applyFill="1" applyBorder="1" applyAlignment="1">
      <alignment horizontal="center" vertical="center"/>
    </xf>
    <xf numFmtId="4" fontId="21" fillId="0" borderId="37" xfId="1" applyNumberFormat="1" applyFont="1" applyFill="1" applyBorder="1" applyAlignment="1">
      <alignment horizontal="center" vertical="center"/>
    </xf>
    <xf numFmtId="4" fontId="21" fillId="0" borderId="39" xfId="1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4" fontId="13" fillId="0" borderId="29" xfId="1" applyNumberFormat="1" applyFont="1" applyFill="1" applyBorder="1" applyAlignment="1">
      <alignment horizontal="center" vertical="center"/>
    </xf>
    <xf numFmtId="4" fontId="21" fillId="0" borderId="32" xfId="1" applyNumberFormat="1" applyFont="1" applyFill="1" applyBorder="1" applyAlignment="1">
      <alignment horizontal="center" vertical="center"/>
    </xf>
    <xf numFmtId="4" fontId="21" fillId="0" borderId="42" xfId="1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10" fillId="0" borderId="37" xfId="1" applyFont="1" applyFill="1" applyBorder="1" applyAlignment="1">
      <alignment vertical="center" wrapText="1"/>
    </xf>
    <xf numFmtId="4" fontId="20" fillId="0" borderId="37" xfId="1" applyNumberFormat="1" applyFont="1" applyFill="1" applyBorder="1" applyAlignment="1">
      <alignment horizontal="center" vertical="center"/>
    </xf>
    <xf numFmtId="4" fontId="21" fillId="0" borderId="38" xfId="1" applyNumberFormat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vertical="center" wrapText="1"/>
    </xf>
    <xf numFmtId="4" fontId="21" fillId="0" borderId="49" xfId="1" applyNumberFormat="1" applyFont="1" applyFill="1" applyBorder="1" applyAlignment="1">
      <alignment horizontal="center" vertical="center"/>
    </xf>
    <xf numFmtId="4" fontId="21" fillId="0" borderId="33" xfId="1" applyNumberFormat="1" applyFont="1" applyFill="1" applyBorder="1" applyAlignment="1">
      <alignment horizontal="center" vertical="center"/>
    </xf>
    <xf numFmtId="4" fontId="26" fillId="0" borderId="2" xfId="1" applyNumberFormat="1" applyFont="1" applyFill="1" applyBorder="1" applyAlignment="1">
      <alignment horizontal="center" vertical="center"/>
    </xf>
    <xf numFmtId="4" fontId="26" fillId="2" borderId="13" xfId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4" fontId="13" fillId="2" borderId="27" xfId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vertical="center" wrapText="1"/>
    </xf>
    <xf numFmtId="4" fontId="14" fillId="3" borderId="29" xfId="0" applyNumberFormat="1" applyFont="1" applyFill="1" applyBorder="1" applyAlignment="1">
      <alignment horizontal="center" vertical="center"/>
    </xf>
    <xf numFmtId="4" fontId="14" fillId="3" borderId="31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0" fontId="27" fillId="0" borderId="0" xfId="0" applyFont="1" applyFill="1"/>
    <xf numFmtId="4" fontId="28" fillId="0" borderId="0" xfId="0" applyNumberFormat="1" applyFont="1" applyFill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opLeftCell="B1" zoomScale="30" zoomScaleNormal="30" zoomScaleSheetLayoutView="3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G18" sqref="G18"/>
    </sheetView>
  </sheetViews>
  <sheetFormatPr defaultColWidth="9.109375" defaultRowHeight="14.4" x14ac:dyDescent="0.3"/>
  <cols>
    <col min="1" max="1" width="5.6640625" style="5" customWidth="1"/>
    <col min="2" max="2" width="11.44140625" style="2" customWidth="1"/>
    <col min="3" max="3" width="42.44140625" style="14" customWidth="1"/>
    <col min="4" max="4" width="117.21875" style="9" customWidth="1"/>
    <col min="5" max="5" width="47.33203125" style="5" customWidth="1"/>
    <col min="6" max="6" width="45.77734375" style="4" customWidth="1"/>
    <col min="7" max="7" width="45.5546875" style="5" customWidth="1"/>
    <col min="8" max="8" width="48" style="5" customWidth="1"/>
    <col min="9" max="10" width="51.33203125" style="10" customWidth="1"/>
    <col min="11" max="11" width="47.5546875" style="10" customWidth="1"/>
    <col min="12" max="12" width="15.88671875" style="5" customWidth="1"/>
    <col min="13" max="16384" width="9.109375" style="5"/>
  </cols>
  <sheetData>
    <row r="1" spans="1:11" ht="119.4" customHeight="1" thickBot="1" x14ac:dyDescent="0.35">
      <c r="B1" s="165" t="s">
        <v>22</v>
      </c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29.8" customHeight="1" thickBot="1" x14ac:dyDescent="0.35">
      <c r="A2" s="32"/>
      <c r="B2" s="101" t="s">
        <v>6</v>
      </c>
      <c r="C2" s="35" t="s">
        <v>0</v>
      </c>
      <c r="D2" s="36" t="s">
        <v>4</v>
      </c>
      <c r="E2" s="36" t="s">
        <v>2</v>
      </c>
      <c r="F2" s="36" t="s">
        <v>17</v>
      </c>
      <c r="G2" s="36" t="s">
        <v>5</v>
      </c>
      <c r="H2" s="36" t="s">
        <v>7</v>
      </c>
      <c r="I2" s="37" t="s">
        <v>3</v>
      </c>
      <c r="J2" s="37" t="s">
        <v>47</v>
      </c>
      <c r="K2" s="102" t="s">
        <v>21</v>
      </c>
    </row>
    <row r="3" spans="1:11" ht="23.4" thickBot="1" x14ac:dyDescent="0.35">
      <c r="B3" s="29">
        <v>1</v>
      </c>
      <c r="C3" s="30">
        <v>2</v>
      </c>
      <c r="D3" s="30">
        <v>3</v>
      </c>
      <c r="E3" s="30">
        <v>4</v>
      </c>
      <c r="F3" s="30">
        <v>5</v>
      </c>
      <c r="G3" s="30">
        <v>6</v>
      </c>
      <c r="H3" s="30">
        <v>7</v>
      </c>
      <c r="I3" s="31">
        <v>8</v>
      </c>
      <c r="J3" s="31"/>
      <c r="K3" s="103">
        <v>9</v>
      </c>
    </row>
    <row r="4" spans="1:11" ht="52.8" customHeight="1" x14ac:dyDescent="0.3">
      <c r="B4" s="28">
        <v>1</v>
      </c>
      <c r="C4" s="166" t="s">
        <v>12</v>
      </c>
      <c r="D4" s="99" t="s">
        <v>33</v>
      </c>
      <c r="E4" s="100">
        <f>F4+G4+H4+I4+K4</f>
        <v>1670000</v>
      </c>
      <c r="F4" s="109">
        <v>1500000</v>
      </c>
      <c r="G4" s="109">
        <v>16500</v>
      </c>
      <c r="H4" s="109">
        <v>3500</v>
      </c>
      <c r="I4" s="110">
        <v>150000</v>
      </c>
      <c r="J4" s="110">
        <v>0</v>
      </c>
      <c r="K4" s="111">
        <v>0</v>
      </c>
    </row>
    <row r="5" spans="1:11" ht="81.599999999999994" customHeight="1" thickBot="1" x14ac:dyDescent="0.35">
      <c r="B5" s="23">
        <v>2</v>
      </c>
      <c r="C5" s="167"/>
      <c r="D5" s="16" t="s">
        <v>34</v>
      </c>
      <c r="E5" s="112">
        <f>F5+G5+H5+I5+K5</f>
        <v>1297011.73</v>
      </c>
      <c r="F5" s="43">
        <v>1142311.73</v>
      </c>
      <c r="G5" s="43">
        <v>20000</v>
      </c>
      <c r="H5" s="43">
        <v>5000</v>
      </c>
      <c r="I5" s="44">
        <v>129700</v>
      </c>
      <c r="J5" s="143">
        <v>0</v>
      </c>
      <c r="K5" s="104">
        <v>0</v>
      </c>
    </row>
    <row r="6" spans="1:11" ht="46.2" thickBot="1" x14ac:dyDescent="0.35">
      <c r="B6" s="161" t="s">
        <v>9</v>
      </c>
      <c r="C6" s="162"/>
      <c r="D6" s="163"/>
      <c r="E6" s="33">
        <f>SUM(E4:E5)</f>
        <v>2967011.73</v>
      </c>
      <c r="F6" s="33">
        <f>SUM(F4:F5)</f>
        <v>2642311.73</v>
      </c>
      <c r="G6" s="33">
        <f t="shared" ref="G6:K6" si="0">SUM(G4:G5)</f>
        <v>36500</v>
      </c>
      <c r="H6" s="33">
        <f t="shared" si="0"/>
        <v>8500</v>
      </c>
      <c r="I6" s="33">
        <f>SUM(I4:I5)</f>
        <v>279700</v>
      </c>
      <c r="J6" s="33">
        <f>SUM(J4:J5)</f>
        <v>0</v>
      </c>
      <c r="K6" s="108">
        <f t="shared" si="0"/>
        <v>0</v>
      </c>
    </row>
    <row r="7" spans="1:11" ht="58.8" customHeight="1" thickBot="1" x14ac:dyDescent="0.35">
      <c r="B7" s="24">
        <v>1</v>
      </c>
      <c r="C7" s="42" t="s">
        <v>13</v>
      </c>
      <c r="D7" s="17" t="s">
        <v>42</v>
      </c>
      <c r="E7" s="34">
        <f>F7+G7+H7+I7+K7</f>
        <v>1508137</v>
      </c>
      <c r="F7" s="45">
        <v>1383137</v>
      </c>
      <c r="G7" s="45">
        <v>15000</v>
      </c>
      <c r="H7" s="45">
        <v>10000</v>
      </c>
      <c r="I7" s="46">
        <v>100000</v>
      </c>
      <c r="J7" s="47">
        <v>0</v>
      </c>
      <c r="K7" s="56">
        <v>0</v>
      </c>
    </row>
    <row r="8" spans="1:11" ht="46.2" thickBot="1" x14ac:dyDescent="0.35">
      <c r="B8" s="161" t="s">
        <v>9</v>
      </c>
      <c r="C8" s="162"/>
      <c r="D8" s="163"/>
      <c r="E8" s="33">
        <f>E7</f>
        <v>1508137</v>
      </c>
      <c r="F8" s="33">
        <f t="shared" ref="F8:K8" si="1">F7</f>
        <v>1383137</v>
      </c>
      <c r="G8" s="33">
        <f t="shared" si="1"/>
        <v>15000</v>
      </c>
      <c r="H8" s="33">
        <f t="shared" si="1"/>
        <v>10000</v>
      </c>
      <c r="I8" s="33">
        <f t="shared" si="1"/>
        <v>100000</v>
      </c>
      <c r="J8" s="33">
        <f t="shared" si="1"/>
        <v>0</v>
      </c>
      <c r="K8" s="108">
        <f t="shared" si="1"/>
        <v>0</v>
      </c>
    </row>
    <row r="9" spans="1:11" ht="78.599999999999994" customHeight="1" x14ac:dyDescent="0.3">
      <c r="B9" s="25">
        <v>1</v>
      </c>
      <c r="C9" s="164" t="s">
        <v>10</v>
      </c>
      <c r="D9" s="18" t="s">
        <v>53</v>
      </c>
      <c r="E9" s="34">
        <f>F9+G9+H9+I9+K9</f>
        <v>1670000</v>
      </c>
      <c r="F9" s="45">
        <v>1500000</v>
      </c>
      <c r="G9" s="45">
        <v>8350</v>
      </c>
      <c r="H9" s="45">
        <v>0</v>
      </c>
      <c r="I9" s="47">
        <v>161650</v>
      </c>
      <c r="J9" s="47">
        <v>0</v>
      </c>
      <c r="K9" s="56">
        <v>0</v>
      </c>
    </row>
    <row r="10" spans="1:11" ht="126" customHeight="1" x14ac:dyDescent="0.3">
      <c r="B10" s="26">
        <v>2</v>
      </c>
      <c r="C10" s="164"/>
      <c r="D10" s="19" t="s">
        <v>54</v>
      </c>
      <c r="E10" s="34">
        <f t="shared" ref="E10:E15" si="2">F10+G10+H10+I10+K10</f>
        <v>1670000</v>
      </c>
      <c r="F10" s="45">
        <v>1500000</v>
      </c>
      <c r="G10" s="45">
        <v>8350</v>
      </c>
      <c r="H10" s="48">
        <v>0</v>
      </c>
      <c r="I10" s="47">
        <v>161650</v>
      </c>
      <c r="J10" s="49">
        <v>0</v>
      </c>
      <c r="K10" s="105">
        <v>0</v>
      </c>
    </row>
    <row r="11" spans="1:11" ht="82.8" customHeight="1" x14ac:dyDescent="0.3">
      <c r="B11" s="25">
        <v>3</v>
      </c>
      <c r="C11" s="164"/>
      <c r="D11" s="19" t="s">
        <v>55</v>
      </c>
      <c r="E11" s="34">
        <f t="shared" si="2"/>
        <v>1596020</v>
      </c>
      <c r="F11" s="48">
        <v>1500000</v>
      </c>
      <c r="G11" s="48">
        <v>0</v>
      </c>
      <c r="H11" s="48">
        <v>17557</v>
      </c>
      <c r="I11" s="50">
        <v>78463</v>
      </c>
      <c r="J11" s="50">
        <v>0</v>
      </c>
      <c r="K11" s="106">
        <v>0</v>
      </c>
    </row>
    <row r="12" spans="1:11" s="15" customFormat="1" ht="81" customHeight="1" x14ac:dyDescent="0.4">
      <c r="B12" s="26">
        <v>4</v>
      </c>
      <c r="C12" s="164"/>
      <c r="D12" s="19" t="s">
        <v>56</v>
      </c>
      <c r="E12" s="34">
        <f t="shared" si="2"/>
        <v>1529640</v>
      </c>
      <c r="F12" s="52">
        <v>1500000</v>
      </c>
      <c r="G12" s="52">
        <v>7649</v>
      </c>
      <c r="H12" s="52">
        <v>0</v>
      </c>
      <c r="I12" s="53">
        <v>21991</v>
      </c>
      <c r="J12" s="53">
        <v>0</v>
      </c>
      <c r="K12" s="107">
        <v>0</v>
      </c>
    </row>
    <row r="13" spans="1:11" ht="75" customHeight="1" x14ac:dyDescent="0.3">
      <c r="B13" s="25">
        <v>5</v>
      </c>
      <c r="C13" s="164"/>
      <c r="D13" s="20" t="s">
        <v>52</v>
      </c>
      <c r="E13" s="34">
        <f t="shared" si="2"/>
        <v>1589233</v>
      </c>
      <c r="F13" s="52">
        <v>1500000</v>
      </c>
      <c r="G13" s="52">
        <v>7947</v>
      </c>
      <c r="H13" s="52">
        <v>0</v>
      </c>
      <c r="I13" s="53">
        <v>81286</v>
      </c>
      <c r="J13" s="53">
        <v>0</v>
      </c>
      <c r="K13" s="107">
        <v>0</v>
      </c>
    </row>
    <row r="14" spans="1:11" s="15" customFormat="1" ht="84.6" customHeight="1" x14ac:dyDescent="0.4">
      <c r="B14" s="26">
        <v>6</v>
      </c>
      <c r="C14" s="164"/>
      <c r="D14" s="19" t="s">
        <v>57</v>
      </c>
      <c r="E14" s="34">
        <f t="shared" si="2"/>
        <v>1156490</v>
      </c>
      <c r="F14" s="52">
        <v>1143768</v>
      </c>
      <c r="G14" s="52">
        <v>0</v>
      </c>
      <c r="H14" s="52">
        <v>12722</v>
      </c>
      <c r="I14" s="53">
        <v>0</v>
      </c>
      <c r="J14" s="53">
        <v>0</v>
      </c>
      <c r="K14" s="107">
        <v>0</v>
      </c>
    </row>
    <row r="15" spans="1:11" s="15" customFormat="1" ht="88.8" customHeight="1" thickBot="1" x14ac:dyDescent="0.45">
      <c r="B15" s="25">
        <v>7</v>
      </c>
      <c r="C15" s="164"/>
      <c r="D15" s="38" t="s">
        <v>58</v>
      </c>
      <c r="E15" s="34">
        <f t="shared" si="2"/>
        <v>1630370</v>
      </c>
      <c r="F15" s="52">
        <v>1500000</v>
      </c>
      <c r="G15" s="52">
        <v>0</v>
      </c>
      <c r="H15" s="52">
        <v>17934</v>
      </c>
      <c r="I15" s="53">
        <v>112436</v>
      </c>
      <c r="J15" s="53">
        <v>0</v>
      </c>
      <c r="K15" s="107">
        <v>0</v>
      </c>
    </row>
    <row r="16" spans="1:11" ht="46.2" thickBot="1" x14ac:dyDescent="0.35">
      <c r="B16" s="161" t="s">
        <v>9</v>
      </c>
      <c r="C16" s="162"/>
      <c r="D16" s="163"/>
      <c r="E16" s="33">
        <f>SUM(E9:E15)</f>
        <v>10841753</v>
      </c>
      <c r="F16" s="33">
        <f t="shared" ref="F16:K16" si="3">SUM(F9:F15)</f>
        <v>10143768</v>
      </c>
      <c r="G16" s="33">
        <f t="shared" si="3"/>
        <v>32296</v>
      </c>
      <c r="H16" s="33">
        <f t="shared" si="3"/>
        <v>48213</v>
      </c>
      <c r="I16" s="33">
        <f t="shared" si="3"/>
        <v>617476</v>
      </c>
      <c r="J16" s="33">
        <f t="shared" si="3"/>
        <v>0</v>
      </c>
      <c r="K16" s="108">
        <f t="shared" si="3"/>
        <v>0</v>
      </c>
    </row>
    <row r="17" spans="2:11" ht="89.4" customHeight="1" x14ac:dyDescent="0.3">
      <c r="B17" s="127">
        <v>1</v>
      </c>
      <c r="C17" s="174" t="s">
        <v>18</v>
      </c>
      <c r="D17" s="139" t="s">
        <v>46</v>
      </c>
      <c r="E17" s="129">
        <f>F17+G17+H17+I17+J17+K17</f>
        <v>1251381</v>
      </c>
      <c r="F17" s="140">
        <v>1001103.9</v>
      </c>
      <c r="G17" s="140">
        <v>18771</v>
      </c>
      <c r="H17" s="140">
        <v>68826</v>
      </c>
      <c r="I17" s="141">
        <v>125138.1</v>
      </c>
      <c r="J17" s="141">
        <v>18771</v>
      </c>
      <c r="K17" s="131">
        <v>18771</v>
      </c>
    </row>
    <row r="18" spans="2:11" ht="117" customHeight="1" thickBot="1" x14ac:dyDescent="0.35">
      <c r="B18" s="132">
        <v>2</v>
      </c>
      <c r="C18" s="175"/>
      <c r="D18" s="142" t="s">
        <v>48</v>
      </c>
      <c r="E18" s="34">
        <f>F18+G18+H18+I18+J18+K18</f>
        <v>1490795</v>
      </c>
      <c r="F18" s="54">
        <v>1192636.5</v>
      </c>
      <c r="G18" s="54">
        <v>22362</v>
      </c>
      <c r="H18" s="54">
        <v>81993</v>
      </c>
      <c r="I18" s="55">
        <v>149079.5</v>
      </c>
      <c r="J18" s="55">
        <v>22362</v>
      </c>
      <c r="K18" s="117">
        <v>22362</v>
      </c>
    </row>
    <row r="19" spans="2:11" ht="46.2" thickBot="1" x14ac:dyDescent="0.35">
      <c r="B19" s="161" t="s">
        <v>9</v>
      </c>
      <c r="C19" s="162"/>
      <c r="D19" s="163"/>
      <c r="E19" s="33">
        <f>E17+E18</f>
        <v>2742176</v>
      </c>
      <c r="F19" s="33">
        <f t="shared" ref="F19:K19" si="4">F17+F18</f>
        <v>2193740.4</v>
      </c>
      <c r="G19" s="33">
        <f t="shared" si="4"/>
        <v>41133</v>
      </c>
      <c r="H19" s="33">
        <f t="shared" si="4"/>
        <v>150819</v>
      </c>
      <c r="I19" s="33">
        <f t="shared" si="4"/>
        <v>274217.59999999998</v>
      </c>
      <c r="J19" s="33">
        <f t="shared" si="4"/>
        <v>41133</v>
      </c>
      <c r="K19" s="108">
        <f t="shared" si="4"/>
        <v>41133</v>
      </c>
    </row>
    <row r="20" spans="2:11" ht="64.8" customHeight="1" thickBot="1" x14ac:dyDescent="0.35">
      <c r="B20" s="24">
        <v>1</v>
      </c>
      <c r="C20" s="58" t="s">
        <v>14</v>
      </c>
      <c r="D20" s="17" t="s">
        <v>44</v>
      </c>
      <c r="E20" s="34">
        <f>F20+G20+H20+I20+K20</f>
        <v>1626000</v>
      </c>
      <c r="F20" s="45">
        <v>1447140</v>
      </c>
      <c r="G20" s="45">
        <v>16260</v>
      </c>
      <c r="H20" s="137">
        <v>0</v>
      </c>
      <c r="I20" s="47">
        <v>162600</v>
      </c>
      <c r="J20" s="47">
        <v>0</v>
      </c>
      <c r="K20" s="56">
        <v>0</v>
      </c>
    </row>
    <row r="21" spans="2:11" ht="46.2" thickBot="1" x14ac:dyDescent="0.35">
      <c r="B21" s="161" t="s">
        <v>9</v>
      </c>
      <c r="C21" s="162"/>
      <c r="D21" s="163"/>
      <c r="E21" s="33">
        <f>E20</f>
        <v>1626000</v>
      </c>
      <c r="F21" s="33">
        <f t="shared" ref="F21:K21" si="5">F20</f>
        <v>1447140</v>
      </c>
      <c r="G21" s="33">
        <f t="shared" si="5"/>
        <v>16260</v>
      </c>
      <c r="H21" s="33">
        <f t="shared" si="5"/>
        <v>0</v>
      </c>
      <c r="I21" s="33">
        <f t="shared" si="5"/>
        <v>162600</v>
      </c>
      <c r="J21" s="33">
        <f t="shared" si="5"/>
        <v>0</v>
      </c>
      <c r="K21" s="108">
        <f t="shared" si="5"/>
        <v>0</v>
      </c>
    </row>
    <row r="22" spans="2:11" ht="99.6" customHeight="1" thickBot="1" x14ac:dyDescent="0.35">
      <c r="B22" s="118">
        <v>1</v>
      </c>
      <c r="C22" s="119" t="s">
        <v>15</v>
      </c>
      <c r="D22" s="120" t="s">
        <v>43</v>
      </c>
      <c r="E22" s="121">
        <f>F22+G22+H22+I22</f>
        <v>873254</v>
      </c>
      <c r="F22" s="122">
        <v>749732</v>
      </c>
      <c r="G22" s="122">
        <v>26197</v>
      </c>
      <c r="H22" s="122">
        <v>10000</v>
      </c>
      <c r="I22" s="123">
        <v>87325</v>
      </c>
      <c r="J22" s="123">
        <v>0</v>
      </c>
      <c r="K22" s="124">
        <v>0</v>
      </c>
    </row>
    <row r="23" spans="2:11" ht="46.2" thickBot="1" x14ac:dyDescent="0.35">
      <c r="B23" s="168" t="s">
        <v>9</v>
      </c>
      <c r="C23" s="169"/>
      <c r="D23" s="170"/>
      <c r="E23" s="125">
        <f>E22</f>
        <v>873254</v>
      </c>
      <c r="F23" s="125">
        <f t="shared" ref="F23:K23" si="6">F22</f>
        <v>749732</v>
      </c>
      <c r="G23" s="125">
        <f t="shared" si="6"/>
        <v>26197</v>
      </c>
      <c r="H23" s="125">
        <f t="shared" si="6"/>
        <v>10000</v>
      </c>
      <c r="I23" s="126">
        <f t="shared" si="6"/>
        <v>87325</v>
      </c>
      <c r="J23" s="126">
        <f t="shared" si="6"/>
        <v>0</v>
      </c>
      <c r="K23" s="149">
        <f t="shared" si="6"/>
        <v>0</v>
      </c>
    </row>
    <row r="24" spans="2:11" ht="75" customHeight="1" x14ac:dyDescent="0.3">
      <c r="B24" s="127">
        <v>1</v>
      </c>
      <c r="C24" s="171" t="s">
        <v>16</v>
      </c>
      <c r="D24" s="128" t="s">
        <v>24</v>
      </c>
      <c r="E24" s="129">
        <f>F24+G24+H24+I24+K24</f>
        <v>1836376.91</v>
      </c>
      <c r="F24" s="130">
        <v>1500000</v>
      </c>
      <c r="G24" s="130">
        <v>103800</v>
      </c>
      <c r="H24" s="130">
        <v>60000</v>
      </c>
      <c r="I24" s="130">
        <v>172576.91</v>
      </c>
      <c r="J24" s="141">
        <v>0</v>
      </c>
      <c r="K24" s="131">
        <v>0</v>
      </c>
    </row>
    <row r="25" spans="2:11" ht="109.8" customHeight="1" x14ac:dyDescent="0.3">
      <c r="B25" s="27">
        <v>2</v>
      </c>
      <c r="C25" s="172"/>
      <c r="D25" s="21" t="s">
        <v>25</v>
      </c>
      <c r="E25" s="34">
        <f t="shared" ref="E25:E29" si="7">F25+G25+H25+I25+K25</f>
        <v>1378887.06</v>
      </c>
      <c r="F25" s="51">
        <v>1294887.06</v>
      </c>
      <c r="G25" s="51">
        <v>42000</v>
      </c>
      <c r="H25" s="51">
        <v>42000</v>
      </c>
      <c r="I25" s="51">
        <v>0</v>
      </c>
      <c r="J25" s="50">
        <v>0</v>
      </c>
      <c r="K25" s="106">
        <v>0</v>
      </c>
    </row>
    <row r="26" spans="2:11" ht="70.8" x14ac:dyDescent="0.3">
      <c r="B26" s="27">
        <v>3</v>
      </c>
      <c r="C26" s="172"/>
      <c r="D26" s="21" t="s">
        <v>26</v>
      </c>
      <c r="E26" s="34">
        <f t="shared" si="7"/>
        <v>1323377.51</v>
      </c>
      <c r="F26" s="51">
        <v>1238377.51</v>
      </c>
      <c r="G26" s="51">
        <v>85000</v>
      </c>
      <c r="H26" s="51">
        <v>0</v>
      </c>
      <c r="I26" s="51">
        <v>0</v>
      </c>
      <c r="J26" s="50">
        <v>0</v>
      </c>
      <c r="K26" s="106">
        <v>0</v>
      </c>
    </row>
    <row r="27" spans="2:11" ht="109.8" customHeight="1" x14ac:dyDescent="0.3">
      <c r="B27" s="27">
        <v>4</v>
      </c>
      <c r="C27" s="172"/>
      <c r="D27" s="21" t="s">
        <v>27</v>
      </c>
      <c r="E27" s="34">
        <f t="shared" si="7"/>
        <v>1471635.01</v>
      </c>
      <c r="F27" s="51">
        <v>1386635.01</v>
      </c>
      <c r="G27" s="51">
        <v>85000</v>
      </c>
      <c r="H27" s="51">
        <v>0</v>
      </c>
      <c r="I27" s="51">
        <v>0</v>
      </c>
      <c r="J27" s="50">
        <v>0</v>
      </c>
      <c r="K27" s="106">
        <v>0</v>
      </c>
    </row>
    <row r="28" spans="2:11" ht="111.6" customHeight="1" x14ac:dyDescent="0.3">
      <c r="B28" s="27">
        <v>5</v>
      </c>
      <c r="C28" s="172"/>
      <c r="D28" s="21" t="s">
        <v>28</v>
      </c>
      <c r="E28" s="34">
        <f t="shared" si="7"/>
        <v>763660.02</v>
      </c>
      <c r="F28" s="51">
        <v>717660.02</v>
      </c>
      <c r="G28" s="51">
        <v>46000</v>
      </c>
      <c r="H28" s="51">
        <v>0</v>
      </c>
      <c r="I28" s="51">
        <v>0</v>
      </c>
      <c r="J28" s="50">
        <v>0</v>
      </c>
      <c r="K28" s="106">
        <v>0</v>
      </c>
    </row>
    <row r="29" spans="2:11" ht="74.400000000000006" customHeight="1" thickBot="1" x14ac:dyDescent="0.35">
      <c r="B29" s="132">
        <v>6</v>
      </c>
      <c r="C29" s="173"/>
      <c r="D29" s="133" t="s">
        <v>29</v>
      </c>
      <c r="E29" s="134">
        <f t="shared" si="7"/>
        <v>1700000</v>
      </c>
      <c r="F29" s="135">
        <v>1500000</v>
      </c>
      <c r="G29" s="135">
        <v>85000</v>
      </c>
      <c r="H29" s="135">
        <v>0</v>
      </c>
      <c r="I29" s="135">
        <v>115000</v>
      </c>
      <c r="J29" s="144">
        <v>0</v>
      </c>
      <c r="K29" s="136">
        <v>0</v>
      </c>
    </row>
    <row r="30" spans="2:11" ht="46.2" thickBot="1" x14ac:dyDescent="0.35">
      <c r="B30" s="161" t="s">
        <v>9</v>
      </c>
      <c r="C30" s="162"/>
      <c r="D30" s="163"/>
      <c r="E30" s="33">
        <f>SUM(E24:E29)</f>
        <v>8473936.5099999998</v>
      </c>
      <c r="F30" s="33">
        <f>SUM(F24:F29)</f>
        <v>7637559.5999999996</v>
      </c>
      <c r="G30" s="33">
        <f>SUM(G24:G29)</f>
        <v>446800</v>
      </c>
      <c r="H30" s="33">
        <f t="shared" ref="H30:K30" si="8">SUM(H24:H29)</f>
        <v>102000</v>
      </c>
      <c r="I30" s="33">
        <f t="shared" si="8"/>
        <v>287576.91000000003</v>
      </c>
      <c r="J30" s="33">
        <f t="shared" si="8"/>
        <v>0</v>
      </c>
      <c r="K30" s="108">
        <f t="shared" si="8"/>
        <v>0</v>
      </c>
    </row>
    <row r="31" spans="2:11" ht="66" customHeight="1" thickBot="1" x14ac:dyDescent="0.35">
      <c r="B31" s="24">
        <v>1</v>
      </c>
      <c r="C31" s="42" t="s">
        <v>11</v>
      </c>
      <c r="D31" s="39" t="s">
        <v>38</v>
      </c>
      <c r="E31" s="34">
        <f>F31+G31+H31+I31+K31</f>
        <v>1677777.77</v>
      </c>
      <c r="F31" s="46">
        <v>1500000</v>
      </c>
      <c r="G31" s="46">
        <v>0</v>
      </c>
      <c r="H31" s="46">
        <v>10000</v>
      </c>
      <c r="I31" s="46">
        <v>167777.77</v>
      </c>
      <c r="J31" s="47">
        <v>0</v>
      </c>
      <c r="K31" s="56">
        <v>0</v>
      </c>
    </row>
    <row r="32" spans="2:11" ht="46.2" thickBot="1" x14ac:dyDescent="0.35">
      <c r="B32" s="161" t="s">
        <v>9</v>
      </c>
      <c r="C32" s="162"/>
      <c r="D32" s="163"/>
      <c r="E32" s="33">
        <f>E31</f>
        <v>1677777.77</v>
      </c>
      <c r="F32" s="33">
        <f t="shared" ref="F32:K32" si="9">F31</f>
        <v>1500000</v>
      </c>
      <c r="G32" s="33">
        <f t="shared" si="9"/>
        <v>0</v>
      </c>
      <c r="H32" s="33">
        <f t="shared" si="9"/>
        <v>10000</v>
      </c>
      <c r="I32" s="33">
        <f t="shared" si="9"/>
        <v>167777.77</v>
      </c>
      <c r="J32" s="33">
        <f t="shared" si="9"/>
        <v>0</v>
      </c>
      <c r="K32" s="108">
        <f t="shared" si="9"/>
        <v>0</v>
      </c>
    </row>
    <row r="33" spans="2:12" ht="70.8" customHeight="1" thickBot="1" x14ac:dyDescent="0.35">
      <c r="B33" s="27">
        <v>1</v>
      </c>
      <c r="C33" s="57" t="s">
        <v>19</v>
      </c>
      <c r="D33" s="22" t="s">
        <v>41</v>
      </c>
      <c r="E33" s="34">
        <f>F33+G33+H33+I33+K33</f>
        <v>1036783</v>
      </c>
      <c r="F33" s="51">
        <v>927104.7</v>
      </c>
      <c r="G33" s="51">
        <v>3000</v>
      </c>
      <c r="H33" s="51">
        <v>3000</v>
      </c>
      <c r="I33" s="51">
        <v>103678.3</v>
      </c>
      <c r="J33" s="50">
        <v>0</v>
      </c>
      <c r="K33" s="106">
        <v>0</v>
      </c>
    </row>
    <row r="34" spans="2:12" ht="46.2" thickBot="1" x14ac:dyDescent="0.35">
      <c r="B34" s="161" t="s">
        <v>9</v>
      </c>
      <c r="C34" s="162"/>
      <c r="D34" s="163"/>
      <c r="E34" s="33">
        <f>E33</f>
        <v>1036783</v>
      </c>
      <c r="F34" s="33">
        <f t="shared" ref="F34:K34" si="10">F33</f>
        <v>927104.7</v>
      </c>
      <c r="G34" s="33">
        <f t="shared" si="10"/>
        <v>3000</v>
      </c>
      <c r="H34" s="33">
        <f t="shared" si="10"/>
        <v>3000</v>
      </c>
      <c r="I34" s="33">
        <f t="shared" si="10"/>
        <v>103678.3</v>
      </c>
      <c r="J34" s="33">
        <f t="shared" si="10"/>
        <v>0</v>
      </c>
      <c r="K34" s="108">
        <f t="shared" si="10"/>
        <v>0</v>
      </c>
    </row>
    <row r="35" spans="2:12" ht="80.400000000000006" customHeight="1" thickBot="1" x14ac:dyDescent="0.35">
      <c r="B35" s="150"/>
      <c r="C35" s="151" t="s">
        <v>1</v>
      </c>
      <c r="D35" s="152"/>
      <c r="E35" s="153">
        <f>E6+E8+E16+E19+E21+E23+E30+E32+E34</f>
        <v>31746829.010000002</v>
      </c>
      <c r="F35" s="153">
        <f>F6+F8+F16+F19+F21+F23+F30+F32+F34</f>
        <v>28624493.430000003</v>
      </c>
      <c r="G35" s="153">
        <f>G6+G8+G16+G19+G21+G23+G30+G32+G34</f>
        <v>617186</v>
      </c>
      <c r="H35" s="153">
        <f>H6+H8+H16+H19+H21+H23+H30+H32+H34</f>
        <v>342532</v>
      </c>
      <c r="I35" s="153">
        <f>I6+I8+I16+I19+I21+I23+I30+I32+I34</f>
        <v>2080351.5800000003</v>
      </c>
      <c r="J35" s="154">
        <f>J19</f>
        <v>41133</v>
      </c>
      <c r="K35" s="155">
        <f>K6+K8+K16+K19+K21+K23+K30+K32+K34</f>
        <v>41133</v>
      </c>
      <c r="L35" s="8"/>
    </row>
    <row r="36" spans="2:12" s="3" customFormat="1" ht="18" x14ac:dyDescent="0.3">
      <c r="C36" s="13"/>
    </row>
    <row r="37" spans="2:12" x14ac:dyDescent="0.3">
      <c r="E37" s="8"/>
      <c r="F37" s="11"/>
      <c r="G37" s="8"/>
      <c r="H37" s="8"/>
      <c r="I37" s="12"/>
      <c r="J37" s="12"/>
      <c r="K37" s="12"/>
    </row>
    <row r="42" spans="2:12" s="159" customFormat="1" ht="34.799999999999997" customHeight="1" x14ac:dyDescent="0.65">
      <c r="B42" s="156"/>
      <c r="C42" s="157"/>
      <c r="D42" s="158"/>
      <c r="E42" s="160"/>
      <c r="F42" s="160"/>
      <c r="G42" s="160"/>
      <c r="H42" s="160"/>
      <c r="I42" s="160"/>
      <c r="J42" s="160"/>
      <c r="K42" s="160"/>
    </row>
  </sheetData>
  <mergeCells count="14">
    <mergeCell ref="B16:D16"/>
    <mergeCell ref="B19:D19"/>
    <mergeCell ref="B21:D21"/>
    <mergeCell ref="B23:D23"/>
    <mergeCell ref="B34:D34"/>
    <mergeCell ref="C24:C29"/>
    <mergeCell ref="B30:D30"/>
    <mergeCell ref="B32:D32"/>
    <mergeCell ref="C17:C18"/>
    <mergeCell ref="B6:D6"/>
    <mergeCell ref="B8:D8"/>
    <mergeCell ref="C9:C15"/>
    <mergeCell ref="B1:K1"/>
    <mergeCell ref="C4:C5"/>
  </mergeCells>
  <pageMargins left="0" right="0" top="0" bottom="0" header="0" footer="0"/>
  <pageSetup paperSize="9" scale="2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60" zoomScaleNormal="6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C12" sqref="C12"/>
    </sheetView>
  </sheetViews>
  <sheetFormatPr defaultColWidth="9.109375" defaultRowHeight="14.4" x14ac:dyDescent="0.3"/>
  <cols>
    <col min="1" max="1" width="5.44140625" style="2" customWidth="1"/>
    <col min="2" max="2" width="23.77734375" style="41" customWidth="1"/>
    <col min="3" max="3" width="44.44140625" style="9" customWidth="1"/>
    <col min="4" max="4" width="25.33203125" style="5" customWidth="1"/>
    <col min="5" max="5" width="25.77734375" style="4" customWidth="1"/>
    <col min="6" max="6" width="23.5546875" style="5" customWidth="1"/>
    <col min="7" max="7" width="23.21875" style="5" customWidth="1"/>
    <col min="8" max="8" width="22.88671875" style="10" customWidth="1"/>
    <col min="9" max="9" width="20.44140625" style="10" customWidth="1"/>
    <col min="10" max="10" width="15.88671875" style="5" customWidth="1"/>
    <col min="11" max="16384" width="9.109375" style="5"/>
  </cols>
  <sheetData>
    <row r="1" spans="1:9" ht="47.25" customHeight="1" x14ac:dyDescent="0.3">
      <c r="A1" s="176" t="s">
        <v>23</v>
      </c>
      <c r="B1" s="176"/>
      <c r="C1" s="176"/>
      <c r="D1" s="176"/>
      <c r="E1" s="176"/>
      <c r="F1" s="176"/>
      <c r="G1" s="176"/>
      <c r="H1" s="176"/>
      <c r="I1" s="176"/>
    </row>
    <row r="2" spans="1:9" ht="16.2" thickBot="1" x14ac:dyDescent="0.35">
      <c r="B2" s="40"/>
      <c r="C2" s="6"/>
      <c r="D2" s="1"/>
      <c r="E2" s="1"/>
      <c r="F2" s="1"/>
      <c r="G2" s="1"/>
      <c r="H2" s="7"/>
      <c r="I2" s="7"/>
    </row>
    <row r="3" spans="1:9" ht="136.80000000000001" customHeight="1" x14ac:dyDescent="0.3">
      <c r="A3" s="59" t="s">
        <v>6</v>
      </c>
      <c r="B3" s="60" t="s">
        <v>20</v>
      </c>
      <c r="C3" s="60" t="s">
        <v>4</v>
      </c>
      <c r="D3" s="60" t="s">
        <v>2</v>
      </c>
      <c r="E3" s="60" t="s">
        <v>31</v>
      </c>
      <c r="F3" s="60" t="s">
        <v>5</v>
      </c>
      <c r="G3" s="60" t="s">
        <v>7</v>
      </c>
      <c r="H3" s="61" t="s">
        <v>3</v>
      </c>
      <c r="I3" s="92" t="s">
        <v>21</v>
      </c>
    </row>
    <row r="4" spans="1:9" ht="21.6" thickBot="1" x14ac:dyDescent="0.35">
      <c r="A4" s="62">
        <v>1</v>
      </c>
      <c r="B4" s="63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  <c r="H4" s="65">
        <v>8</v>
      </c>
      <c r="I4" s="93">
        <v>9</v>
      </c>
    </row>
    <row r="5" spans="1:9" ht="47.4" customHeight="1" thickBot="1" x14ac:dyDescent="0.35">
      <c r="A5" s="66">
        <v>1</v>
      </c>
      <c r="B5" s="113" t="s">
        <v>12</v>
      </c>
      <c r="C5" s="67" t="s">
        <v>35</v>
      </c>
      <c r="D5" s="88">
        <f>E5+F5+G5+H5+I5</f>
        <v>1750000</v>
      </c>
      <c r="E5" s="69">
        <v>1500000</v>
      </c>
      <c r="F5" s="69">
        <v>50000</v>
      </c>
      <c r="G5" s="69">
        <v>25000</v>
      </c>
      <c r="H5" s="70">
        <v>175000</v>
      </c>
      <c r="I5" s="94">
        <v>0</v>
      </c>
    </row>
    <row r="6" spans="1:9" ht="21.6" thickBot="1" x14ac:dyDescent="0.35">
      <c r="A6" s="177" t="s">
        <v>9</v>
      </c>
      <c r="B6" s="178"/>
      <c r="C6" s="179"/>
      <c r="D6" s="90">
        <f>D5</f>
        <v>1750000</v>
      </c>
      <c r="E6" s="90">
        <f t="shared" ref="E6:I6" si="0">E5</f>
        <v>1500000</v>
      </c>
      <c r="F6" s="90">
        <f t="shared" si="0"/>
        <v>50000</v>
      </c>
      <c r="G6" s="90">
        <f t="shared" si="0"/>
        <v>25000</v>
      </c>
      <c r="H6" s="90">
        <f t="shared" si="0"/>
        <v>175000</v>
      </c>
      <c r="I6" s="146">
        <f t="shared" si="0"/>
        <v>0</v>
      </c>
    </row>
    <row r="7" spans="1:9" ht="42.6" thickBot="1" x14ac:dyDescent="0.35">
      <c r="A7" s="66">
        <v>1</v>
      </c>
      <c r="B7" s="116" t="s">
        <v>19</v>
      </c>
      <c r="C7" s="67" t="s">
        <v>40</v>
      </c>
      <c r="D7" s="88">
        <f>E7+F7+G7+H7+I7</f>
        <v>138502</v>
      </c>
      <c r="E7" s="69">
        <v>121651.8</v>
      </c>
      <c r="F7" s="69">
        <v>0</v>
      </c>
      <c r="G7" s="115">
        <v>3000</v>
      </c>
      <c r="H7" s="70">
        <v>13850.2</v>
      </c>
      <c r="I7" s="94">
        <v>0</v>
      </c>
    </row>
    <row r="8" spans="1:9" ht="21.6" thickBot="1" x14ac:dyDescent="0.35">
      <c r="A8" s="177" t="s">
        <v>9</v>
      </c>
      <c r="B8" s="178"/>
      <c r="C8" s="179"/>
      <c r="D8" s="90">
        <f t="shared" ref="D8:I8" si="1">D7</f>
        <v>138502</v>
      </c>
      <c r="E8" s="90">
        <f t="shared" si="1"/>
        <v>121651.8</v>
      </c>
      <c r="F8" s="90">
        <f t="shared" si="1"/>
        <v>0</v>
      </c>
      <c r="G8" s="90">
        <f t="shared" si="1"/>
        <v>3000</v>
      </c>
      <c r="H8" s="90">
        <f t="shared" si="1"/>
        <v>13850.2</v>
      </c>
      <c r="I8" s="146">
        <f t="shared" si="1"/>
        <v>0</v>
      </c>
    </row>
    <row r="9" spans="1:9" ht="33.6" customHeight="1" thickBot="1" x14ac:dyDescent="0.35">
      <c r="A9" s="76">
        <v>1</v>
      </c>
      <c r="B9" s="77" t="s">
        <v>11</v>
      </c>
      <c r="C9" s="78" t="s">
        <v>39</v>
      </c>
      <c r="D9" s="91">
        <f>E9+F9+G9+H9</f>
        <v>1563096</v>
      </c>
      <c r="E9" s="79">
        <v>1406786.4</v>
      </c>
      <c r="F9" s="79">
        <v>0</v>
      </c>
      <c r="G9" s="79">
        <v>10000</v>
      </c>
      <c r="H9" s="80">
        <v>146309.6</v>
      </c>
      <c r="I9" s="97">
        <v>0</v>
      </c>
    </row>
    <row r="10" spans="1:9" ht="21.6" thickBot="1" x14ac:dyDescent="0.35">
      <c r="A10" s="177" t="s">
        <v>9</v>
      </c>
      <c r="B10" s="178"/>
      <c r="C10" s="179"/>
      <c r="D10" s="90">
        <f>D9</f>
        <v>1563096</v>
      </c>
      <c r="E10" s="74">
        <f t="shared" ref="E10:I10" si="2">E9</f>
        <v>1406786.4</v>
      </c>
      <c r="F10" s="74">
        <f t="shared" si="2"/>
        <v>0</v>
      </c>
      <c r="G10" s="74">
        <f t="shared" si="2"/>
        <v>10000</v>
      </c>
      <c r="H10" s="74">
        <f t="shared" si="2"/>
        <v>146309.6</v>
      </c>
      <c r="I10" s="96">
        <f t="shared" si="2"/>
        <v>0</v>
      </c>
    </row>
    <row r="11" spans="1:9" ht="35.4" customHeight="1" x14ac:dyDescent="0.3">
      <c r="A11" s="76">
        <v>1</v>
      </c>
      <c r="B11" s="180" t="s">
        <v>16</v>
      </c>
      <c r="C11" s="81" t="s">
        <v>30</v>
      </c>
      <c r="D11" s="88">
        <f>E11+F11+G11+H11+I11</f>
        <v>656673.84</v>
      </c>
      <c r="E11" s="79">
        <v>623673.84</v>
      </c>
      <c r="F11" s="79">
        <v>33000</v>
      </c>
      <c r="G11" s="79">
        <v>0</v>
      </c>
      <c r="H11" s="79">
        <v>0</v>
      </c>
      <c r="I11" s="97">
        <v>0</v>
      </c>
    </row>
    <row r="12" spans="1:9" ht="63" x14ac:dyDescent="0.3">
      <c r="A12" s="76">
        <v>2</v>
      </c>
      <c r="B12" s="180"/>
      <c r="C12" s="81" t="s">
        <v>59</v>
      </c>
      <c r="D12" s="88">
        <f t="shared" ref="D12:D13" si="3">E12+F12+G12+H12+I12</f>
        <v>1426420.14</v>
      </c>
      <c r="E12" s="79">
        <v>1396420.14</v>
      </c>
      <c r="F12" s="79">
        <v>30000</v>
      </c>
      <c r="G12" s="79">
        <v>0</v>
      </c>
      <c r="H12" s="79">
        <v>0</v>
      </c>
      <c r="I12" s="97">
        <v>0</v>
      </c>
    </row>
    <row r="13" spans="1:9" ht="63.6" thickBot="1" x14ac:dyDescent="0.35">
      <c r="A13" s="76">
        <v>3</v>
      </c>
      <c r="B13" s="180"/>
      <c r="C13" s="81" t="s">
        <v>32</v>
      </c>
      <c r="D13" s="88">
        <f t="shared" si="3"/>
        <v>1679277.08</v>
      </c>
      <c r="E13" s="79">
        <v>1500000</v>
      </c>
      <c r="F13" s="79">
        <v>10000</v>
      </c>
      <c r="G13" s="79">
        <v>30000</v>
      </c>
      <c r="H13" s="79">
        <v>139277.07999999999</v>
      </c>
      <c r="I13" s="97">
        <v>0</v>
      </c>
    </row>
    <row r="14" spans="1:9" ht="21.6" thickBot="1" x14ac:dyDescent="0.35">
      <c r="A14" s="177" t="s">
        <v>9</v>
      </c>
      <c r="B14" s="178"/>
      <c r="C14" s="179"/>
      <c r="D14" s="90">
        <f>SUM(D11:D13)</f>
        <v>3762371.06</v>
      </c>
      <c r="E14" s="74">
        <f t="shared" ref="E14:I14" si="4">SUM(E11:E13)</f>
        <v>3520093.98</v>
      </c>
      <c r="F14" s="74">
        <f t="shared" si="4"/>
        <v>73000</v>
      </c>
      <c r="G14" s="74">
        <f t="shared" si="4"/>
        <v>30000</v>
      </c>
      <c r="H14" s="74">
        <f t="shared" si="4"/>
        <v>139277.07999999999</v>
      </c>
      <c r="I14" s="96">
        <f t="shared" si="4"/>
        <v>0</v>
      </c>
    </row>
    <row r="15" spans="1:9" ht="30" customHeight="1" x14ac:dyDescent="0.3">
      <c r="A15" s="66">
        <v>1</v>
      </c>
      <c r="B15" s="181" t="s">
        <v>8</v>
      </c>
      <c r="C15" s="82" t="s">
        <v>36</v>
      </c>
      <c r="D15" s="88">
        <f>E15+F15+G15+H15+I15</f>
        <v>1160755</v>
      </c>
      <c r="E15" s="68">
        <v>1143344</v>
      </c>
      <c r="F15" s="68">
        <v>17411</v>
      </c>
      <c r="G15" s="68">
        <v>0</v>
      </c>
      <c r="H15" s="68">
        <v>0</v>
      </c>
      <c r="I15" s="94">
        <v>0</v>
      </c>
    </row>
    <row r="16" spans="1:9" ht="30.6" customHeight="1" thickBot="1" x14ac:dyDescent="0.35">
      <c r="A16" s="71">
        <v>2</v>
      </c>
      <c r="B16" s="182"/>
      <c r="C16" s="83" t="s">
        <v>37</v>
      </c>
      <c r="D16" s="145">
        <f>E16+F16+G16+H16+I16</f>
        <v>1596075</v>
      </c>
      <c r="E16" s="73">
        <v>1500000</v>
      </c>
      <c r="F16" s="73">
        <v>23937</v>
      </c>
      <c r="G16" s="73">
        <v>0</v>
      </c>
      <c r="H16" s="73">
        <v>72138</v>
      </c>
      <c r="I16" s="95">
        <v>0</v>
      </c>
    </row>
    <row r="17" spans="1:10" ht="21.6" thickBot="1" x14ac:dyDescent="0.35">
      <c r="A17" s="183" t="s">
        <v>9</v>
      </c>
      <c r="B17" s="184"/>
      <c r="C17" s="184"/>
      <c r="D17" s="90">
        <f>D15+D16</f>
        <v>2756830</v>
      </c>
      <c r="E17" s="90">
        <f t="shared" ref="E17:I17" si="5">E15+E16</f>
        <v>2643344</v>
      </c>
      <c r="F17" s="90">
        <f t="shared" si="5"/>
        <v>41348</v>
      </c>
      <c r="G17" s="90">
        <f t="shared" si="5"/>
        <v>0</v>
      </c>
      <c r="H17" s="90">
        <f t="shared" si="5"/>
        <v>72138</v>
      </c>
      <c r="I17" s="146">
        <f t="shared" si="5"/>
        <v>0</v>
      </c>
    </row>
    <row r="18" spans="1:10" ht="30.6" customHeight="1" thickBot="1" x14ac:dyDescent="0.35">
      <c r="A18" s="148">
        <v>1</v>
      </c>
      <c r="B18" s="75" t="s">
        <v>14</v>
      </c>
      <c r="C18" s="147" t="s">
        <v>45</v>
      </c>
      <c r="D18" s="89">
        <f>E18+F18+G18+H18+I18</f>
        <v>1250000</v>
      </c>
      <c r="E18" s="72">
        <v>1100000</v>
      </c>
      <c r="F18" s="72">
        <v>12500</v>
      </c>
      <c r="G18" s="72">
        <v>12500</v>
      </c>
      <c r="H18" s="72">
        <v>125000</v>
      </c>
      <c r="I18" s="114">
        <v>0</v>
      </c>
    </row>
    <row r="19" spans="1:10" ht="23.4" customHeight="1" thickBot="1" x14ac:dyDescent="0.35">
      <c r="A19" s="177" t="s">
        <v>9</v>
      </c>
      <c r="B19" s="178"/>
      <c r="C19" s="179"/>
      <c r="D19" s="90">
        <f>D18</f>
        <v>1250000</v>
      </c>
      <c r="E19" s="90">
        <f t="shared" ref="E19:I19" si="6">E18</f>
        <v>1100000</v>
      </c>
      <c r="F19" s="90">
        <f t="shared" si="6"/>
        <v>12500</v>
      </c>
      <c r="G19" s="90">
        <f t="shared" si="6"/>
        <v>12500</v>
      </c>
      <c r="H19" s="90">
        <f t="shared" si="6"/>
        <v>125000</v>
      </c>
      <c r="I19" s="146">
        <f t="shared" si="6"/>
        <v>0</v>
      </c>
    </row>
    <row r="20" spans="1:10" ht="48.6" customHeight="1" x14ac:dyDescent="0.3">
      <c r="A20" s="66">
        <v>1</v>
      </c>
      <c r="B20" s="181" t="s">
        <v>10</v>
      </c>
      <c r="C20" s="82" t="s">
        <v>49</v>
      </c>
      <c r="D20" s="88">
        <f>E20+F20+G20+H20+I20</f>
        <v>1558704</v>
      </c>
      <c r="E20" s="68">
        <v>1500000</v>
      </c>
      <c r="F20" s="68">
        <v>7794</v>
      </c>
      <c r="G20" s="68">
        <v>0</v>
      </c>
      <c r="H20" s="68">
        <v>50910</v>
      </c>
      <c r="I20" s="94">
        <v>0</v>
      </c>
    </row>
    <row r="21" spans="1:10" ht="108" customHeight="1" x14ac:dyDescent="0.3">
      <c r="A21" s="76">
        <v>2</v>
      </c>
      <c r="B21" s="185"/>
      <c r="C21" s="138" t="s">
        <v>50</v>
      </c>
      <c r="D21" s="88">
        <f t="shared" ref="D21:D22" si="7">E21+F21+G21+H21+I21</f>
        <v>1500000</v>
      </c>
      <c r="E21" s="79">
        <v>1483500</v>
      </c>
      <c r="F21" s="79">
        <v>16500</v>
      </c>
      <c r="G21" s="79">
        <v>0</v>
      </c>
      <c r="H21" s="79">
        <v>0</v>
      </c>
      <c r="I21" s="97">
        <v>0</v>
      </c>
    </row>
    <row r="22" spans="1:10" ht="117.6" customHeight="1" thickBot="1" x14ac:dyDescent="0.35">
      <c r="A22" s="71">
        <v>3</v>
      </c>
      <c r="B22" s="182"/>
      <c r="C22" s="83" t="s">
        <v>51</v>
      </c>
      <c r="D22" s="88">
        <f t="shared" si="7"/>
        <v>1500000</v>
      </c>
      <c r="E22" s="79">
        <v>1483500</v>
      </c>
      <c r="F22" s="79">
        <v>16500</v>
      </c>
      <c r="G22" s="73">
        <v>0</v>
      </c>
      <c r="H22" s="73">
        <v>0</v>
      </c>
      <c r="I22" s="95">
        <v>0</v>
      </c>
    </row>
    <row r="23" spans="1:10" ht="21.6" thickBot="1" x14ac:dyDescent="0.35">
      <c r="A23" s="177" t="s">
        <v>9</v>
      </c>
      <c r="B23" s="178"/>
      <c r="C23" s="179"/>
      <c r="D23" s="90">
        <f>SUM(D20:D22)</f>
        <v>4558704</v>
      </c>
      <c r="E23" s="90">
        <f t="shared" ref="E23:I23" si="8">SUM(E20:E22)</f>
        <v>4467000</v>
      </c>
      <c r="F23" s="90">
        <f t="shared" si="8"/>
        <v>40794</v>
      </c>
      <c r="G23" s="90">
        <f t="shared" si="8"/>
        <v>0</v>
      </c>
      <c r="H23" s="90">
        <f t="shared" si="8"/>
        <v>50910</v>
      </c>
      <c r="I23" s="146">
        <f t="shared" si="8"/>
        <v>0</v>
      </c>
    </row>
    <row r="24" spans="1:10" ht="33.6" customHeight="1" thickBot="1" x14ac:dyDescent="0.35">
      <c r="A24" s="84"/>
      <c r="B24" s="85" t="s">
        <v>1</v>
      </c>
      <c r="C24" s="86"/>
      <c r="D24" s="87">
        <f>D6+D8+D10+D14+D17+D19+D23</f>
        <v>15779503.060000001</v>
      </c>
      <c r="E24" s="87">
        <f t="shared" ref="E24:I24" si="9">E6+E8+E10+E14+E17+E19+E23</f>
        <v>14758876.18</v>
      </c>
      <c r="F24" s="87">
        <f t="shared" si="9"/>
        <v>217642</v>
      </c>
      <c r="G24" s="87">
        <f t="shared" si="9"/>
        <v>80500</v>
      </c>
      <c r="H24" s="87">
        <f t="shared" si="9"/>
        <v>722484.88</v>
      </c>
      <c r="I24" s="98">
        <f t="shared" si="9"/>
        <v>0</v>
      </c>
      <c r="J24" s="8"/>
    </row>
    <row r="25" spans="1:10" s="3" customFormat="1" ht="31.95" customHeight="1" x14ac:dyDescent="0.3"/>
    <row r="26" spans="1:10" x14ac:dyDescent="0.3">
      <c r="D26" s="8"/>
      <c r="E26" s="11"/>
      <c r="F26" s="8"/>
      <c r="G26" s="8"/>
      <c r="H26" s="12"/>
      <c r="I26" s="12"/>
    </row>
    <row r="27" spans="1:10" x14ac:dyDescent="0.3">
      <c r="D27" s="8"/>
    </row>
    <row r="29" spans="1:10" x14ac:dyDescent="0.3">
      <c r="D29" s="8"/>
    </row>
  </sheetData>
  <mergeCells count="11">
    <mergeCell ref="A1:I1"/>
    <mergeCell ref="A23:C23"/>
    <mergeCell ref="A10:C10"/>
    <mergeCell ref="B11:B13"/>
    <mergeCell ref="A14:C14"/>
    <mergeCell ref="B15:B16"/>
    <mergeCell ref="A8:C8"/>
    <mergeCell ref="A6:C6"/>
    <mergeCell ref="A17:C17"/>
    <mergeCell ref="A19:C19"/>
    <mergeCell ref="B20:B22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Получатели ИМТ</vt:lpstr>
      <vt:lpstr>Не вошедшие в рейтинг</vt:lpstr>
      <vt:lpstr>'Получатели ИМТ'!Заголовки_для_печати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Звада Дарья Александровна</dc:creator>
  <cp:lastModifiedBy>Звада Дарья Александровна</cp:lastModifiedBy>
  <cp:lastPrinted>2019-12-18T11:18:25Z</cp:lastPrinted>
  <dcterms:created xsi:type="dcterms:W3CDTF">2017-06-14T04:23:19Z</dcterms:created>
  <dcterms:modified xsi:type="dcterms:W3CDTF">2020-09-23T07:42:12Z</dcterms:modified>
</cp:coreProperties>
</file>