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795"/>
  </bookViews>
  <sheets>
    <sheet name="0503117 Отчет об исп" sheetId="1" r:id="rId1"/>
  </sheets>
  <calcPr calcId="124519" refMode="R1C1"/>
</workbook>
</file>

<file path=xl/calcChain.xml><?xml version="1.0" encoding="utf-8"?>
<calcChain xmlns="http://schemas.openxmlformats.org/spreadsheetml/2006/main">
  <c r="M12" i="1"/>
  <c r="P12"/>
  <c r="T12"/>
  <c r="M13"/>
  <c r="T13"/>
  <c r="P14"/>
  <c r="T14"/>
  <c r="P15"/>
  <c r="T15"/>
  <c r="P16"/>
  <c r="T16"/>
  <c r="M17"/>
  <c r="T17"/>
  <c r="P18"/>
  <c r="T18"/>
  <c r="P19"/>
  <c r="T19"/>
  <c r="M20"/>
  <c r="T20"/>
  <c r="P21"/>
  <c r="T21"/>
  <c r="P22"/>
  <c r="T22"/>
  <c r="P23"/>
  <c r="T23"/>
  <c r="P24"/>
  <c r="T24"/>
  <c r="M25"/>
  <c r="T25"/>
  <c r="P26"/>
  <c r="T26"/>
  <c r="P27"/>
  <c r="T27"/>
  <c r="P28"/>
  <c r="T28"/>
  <c r="M29"/>
  <c r="T29"/>
  <c r="P30"/>
  <c r="T30"/>
  <c r="P31"/>
  <c r="T31"/>
  <c r="P32"/>
  <c r="T32"/>
  <c r="M33"/>
  <c r="T33"/>
  <c r="P34"/>
  <c r="T34"/>
  <c r="P35"/>
  <c r="T35"/>
  <c r="P36"/>
  <c r="T36"/>
  <c r="M37"/>
  <c r="T37"/>
  <c r="P38"/>
  <c r="T38"/>
  <c r="M39"/>
  <c r="P39"/>
  <c r="T39"/>
  <c r="M40"/>
  <c r="P40"/>
  <c r="T40"/>
  <c r="M41"/>
  <c r="P41"/>
  <c r="T41"/>
  <c r="M42"/>
  <c r="P42"/>
  <c r="T42"/>
  <c r="P43"/>
  <c r="T43"/>
  <c r="M44"/>
  <c r="P44"/>
  <c r="T44"/>
  <c r="M45"/>
  <c r="P45"/>
  <c r="T45"/>
  <c r="M46"/>
  <c r="P46"/>
  <c r="T46"/>
  <c r="M47"/>
  <c r="P47"/>
  <c r="T47"/>
  <c r="M48"/>
  <c r="P48"/>
  <c r="T48"/>
</calcChain>
</file>

<file path=xl/sharedStrings.xml><?xml version="1.0" encoding="utf-8"?>
<sst xmlns="http://schemas.openxmlformats.org/spreadsheetml/2006/main" count="158" uniqueCount="80">
  <si>
    <t/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</si>
  <si>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</si>
  <si>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</si>
  <si>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</si>
  <si>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</si>
  <si>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</si>
  <si>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</si>
  <si>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</si>
  <si>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</si>
  <si>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</si>
  <si>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</si>
  <si>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</si>
  <si>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</si>
  <si>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всего, в т.ч.</t>
  </si>
  <si>
    <t>010</t>
  </si>
  <si>
    <t>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</si>
  <si>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</si>
  <si>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182 10102010 01 0000 110</t>
  </si>
  <si>
    <t>-</t>
  </si>
  <si>
    <t>182 10102010 01 1000 110</t>
  </si>
  <si>
    <t>182 10102010 01 2100 110</t>
  </si>
  <si>
    <t>182 10102010 01 3000 110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</si>
  <si>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</si>
  <si>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182 10102020 01 0000 110</t>
  </si>
  <si>
    <t>182 10102020 01 1000 110</t>
  </si>
  <si>
    <t>182 10102020 01 2100 110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</si>
  <si>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</si>
  <si>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182 10102030 01 0000 110</t>
  </si>
  <si>
    <t>182 10102030 01 1000 110</t>
  </si>
  <si>
    <t>182 10102030 01 2100 110</t>
  </si>
  <si>
    <t>182 10102030 01 3000 110</t>
  </si>
  <si>
    <t>182 10102030 01 4000 110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</si>
  <si>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</si>
  <si>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182 10601030 10 0000 110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</si>
  <si>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</si>
  <si>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182 10601030 10 1000 110</t>
  </si>
  <si>
    <t>182 10601030 10 2100 110</t>
  </si>
  <si>
    <t>182 10601030 10 4000 110</t>
  </si>
  <si>
    <t>Земельный налог с организаций, обладающих земельным участком, расположенным в границах сельских поселений</t>
  </si>
  <si>
    <t>182 10606033 10 0000 110</t>
  </si>
  <si>
    <t>Земельный налог с организаций, обладающих земельным участком, расположенным в границах межселенных территорий</t>
  </si>
  <si>
    <t>182 10606033 10 1000 110</t>
  </si>
  <si>
    <t>182 10606033 10 2100 110</t>
  </si>
  <si>
    <t>182 10606033 10 3000 110</t>
  </si>
  <si>
    <t>Земельный налог с физических лиц, обладающих земельным участком, расположенным в границах сельских поселений</t>
  </si>
  <si>
    <t>182 10606043 10 0000 110</t>
  </si>
  <si>
    <t>Земельный налог с физических лиц, обладающих земельным участком, расположенным в границах межселенных территорий</t>
  </si>
  <si>
    <t>182 10606043 10 1000 110</t>
  </si>
  <si>
    <t>182 10606043 10 2100 110</t>
  </si>
  <si>
    <t>182 10606043 10 4000 110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</si>
  <si>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</si>
  <si>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650 10804020 01 0000 110</t>
  </si>
  <si>
    <t>650 10804020 01 1000 110</t>
  </si>
  <si>
    <t>Доходы от сдачи в аренду имущества, составляющего казну сельских поселений (за исключением земельных участков)</t>
  </si>
  <si>
    <t>650 11105075 10 0000 120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</si>
  <si>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</si>
  <si>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650 11109045 10 0000 120</t>
  </si>
  <si>
    <t>Прочие доходы от компенсации затрат бюджетов сельских поселений</t>
  </si>
  <si>
    <t>650 11302995 10 0000 130</t>
  </si>
  <si>
    <t>Доходы от продажи квартир, находящихся в собственности сельских поселений</t>
  </si>
  <si>
    <t>650 11401050 10 0000 410</t>
  </si>
  <si>
    <t>Невыясненные поступления, зачисляемые в бюджеты сельских поселений</t>
  </si>
  <si>
    <t>650 11701050 10 0000 180</t>
  </si>
  <si>
    <t>Дотации бюджетам сельских поселений на выравнивание бюджетной обеспеченности</t>
  </si>
  <si>
    <t>650 20201001 10 0000 151</t>
  </si>
  <si>
    <t>Прочие дотации бюджетам сельских поселений</t>
  </si>
  <si>
    <t>650 20201999 10 0000 151</t>
  </si>
  <si>
    <t>Субвенции бюджетам сельских поселений на государственную регистрацию актов гражданского состояния</t>
  </si>
  <si>
    <t>650 20203003 10 0000 151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</si>
  <si>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</si>
  <si>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650 20203015 10 0000 151</t>
  </si>
  <si>
    <t>Прочие межбюджетные трансферты, передаваемые бюджетам сельских поселений</t>
  </si>
  <si>
    <t>650 20204999 10 0000 151</t>
  </si>
  <si>
    <t>Приложение 1</t>
  </si>
  <si>
    <t xml:space="preserve">к постановлению администрации </t>
  </si>
  <si>
    <t>сельского поселения Салым</t>
  </si>
  <si>
    <t>от__________________2015г. №_______</t>
  </si>
  <si>
    <t>Отчет об исполнении доходов бюджета муниципального образования сельское поселение Салым</t>
  </si>
  <si>
    <t>за 9 месяцев 2015 года</t>
  </si>
  <si>
    <t>(в рублях)</t>
  </si>
</sst>
</file>

<file path=xl/styles.xml><?xml version="1.0" encoding="utf-8"?>
<styleSheet xmlns="http://schemas.openxmlformats.org/spreadsheetml/2006/main">
  <fonts count="5">
    <font>
      <sz val="10"/>
      <color indexed="64"/>
      <name val="Arial"/>
      <charset val="1"/>
    </font>
    <font>
      <sz val="8"/>
      <color indexed="8"/>
      <name val="Tahoma"/>
      <charset val="1"/>
    </font>
    <font>
      <b/>
      <sz val="8"/>
      <color indexed="8"/>
      <name val="Tahoma"/>
      <charset val="1"/>
    </font>
    <font>
      <sz val="7"/>
      <color indexed="8"/>
      <name val="Tahoma"/>
      <charset val="1"/>
    </font>
    <font>
      <sz val="8"/>
      <color indexed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NumberFormat="1"/>
    <xf numFmtId="0" fontId="0" fillId="0" borderId="0" xfId="0" applyNumberFormat="1" applyAlignment="1"/>
    <xf numFmtId="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4" fillId="2" borderId="17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right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left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U51"/>
  <sheetViews>
    <sheetView tabSelected="1" view="pageLayout" topLeftCell="A36" workbookViewId="0">
      <selection activeCell="M50" sqref="M50:O51"/>
    </sheetView>
  </sheetViews>
  <sheetFormatPr defaultRowHeight="12.75"/>
  <cols>
    <col min="1" max="1" width="13.7109375" style="1" customWidth="1"/>
    <col min="2" max="2" width="2.7109375" style="1" customWidth="1"/>
    <col min="3" max="3" width="13.7109375" style="1" customWidth="1"/>
    <col min="4" max="4" width="9.7109375" style="1" customWidth="1"/>
    <col min="5" max="5" width="6.7109375" style="1" customWidth="1"/>
    <col min="6" max="6" width="2.7109375" style="1" customWidth="1"/>
    <col min="7" max="7" width="1.7109375" style="1" customWidth="1"/>
    <col min="8" max="8" width="11.140625" style="1" customWidth="1"/>
    <col min="9" max="10" width="3.7109375" style="1" customWidth="1"/>
    <col min="11" max="11" width="2.7109375" style="1" customWidth="1"/>
    <col min="12" max="12" width="20.7109375" style="1" customWidth="1"/>
    <col min="13" max="14" width="2.7109375" style="1" customWidth="1"/>
    <col min="15" max="15" width="12.7109375" style="1" customWidth="1"/>
    <col min="16" max="16" width="7.7109375" style="1" customWidth="1"/>
    <col min="17" max="17" width="3.7109375" style="1" customWidth="1"/>
    <col min="18" max="18" width="1.7109375" style="1" customWidth="1"/>
    <col min="19" max="19" width="2.5703125" style="1" customWidth="1"/>
    <col min="20" max="20" width="4.7109375" style="1" customWidth="1"/>
    <col min="21" max="21" width="12.7109375" style="1" customWidth="1"/>
  </cols>
  <sheetData>
    <row r="1" spans="1:21">
      <c r="O1" s="9" t="s">
        <v>73</v>
      </c>
      <c r="P1" s="9"/>
      <c r="Q1" s="9"/>
      <c r="R1" s="9"/>
      <c r="S1" s="9"/>
      <c r="T1" s="9"/>
      <c r="U1" s="9"/>
    </row>
    <row r="2" spans="1:21">
      <c r="O2" s="9" t="s">
        <v>74</v>
      </c>
      <c r="P2" s="9"/>
      <c r="Q2" s="9"/>
      <c r="R2" s="9"/>
      <c r="S2" s="9"/>
      <c r="T2" s="9"/>
      <c r="U2" s="9"/>
    </row>
    <row r="3" spans="1:21">
      <c r="O3" s="9" t="s">
        <v>75</v>
      </c>
      <c r="P3" s="9"/>
      <c r="Q3" s="9"/>
      <c r="R3" s="9"/>
      <c r="S3" s="9"/>
      <c r="T3" s="9"/>
      <c r="U3" s="9"/>
    </row>
    <row r="4" spans="1:21">
      <c r="O4" s="9" t="s">
        <v>76</v>
      </c>
      <c r="P4" s="9"/>
      <c r="Q4" s="9"/>
      <c r="R4" s="9"/>
      <c r="S4" s="9"/>
      <c r="T4" s="9"/>
      <c r="U4" s="9"/>
    </row>
    <row r="5" spans="1:21">
      <c r="O5" s="9"/>
      <c r="P5" s="9"/>
      <c r="Q5" s="9"/>
      <c r="R5" s="9"/>
      <c r="S5" s="9"/>
      <c r="T5" s="9"/>
      <c r="U5" s="9"/>
    </row>
    <row r="6" spans="1:21">
      <c r="A6" s="4" t="s">
        <v>77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>
      <c r="A7" s="4" t="s">
        <v>78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9" spans="1:21" s="1" customFormat="1" ht="14.1" customHeight="1" thickBot="1">
      <c r="A9" s="5" t="s">
        <v>79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s="1" customFormat="1" ht="35.1" customHeight="1">
      <c r="A10" s="6" t="s">
        <v>1</v>
      </c>
      <c r="B10" s="6"/>
      <c r="C10" s="6"/>
      <c r="D10" s="6"/>
      <c r="E10" s="6"/>
      <c r="F10" s="6"/>
      <c r="G10" s="6"/>
      <c r="H10" s="6"/>
      <c r="I10" s="6" t="s">
        <v>2</v>
      </c>
      <c r="J10" s="6"/>
      <c r="K10" s="6" t="s">
        <v>3</v>
      </c>
      <c r="L10" s="6"/>
      <c r="M10" s="7" t="s">
        <v>4</v>
      </c>
      <c r="N10" s="7"/>
      <c r="O10" s="7"/>
      <c r="P10" s="7" t="s">
        <v>5</v>
      </c>
      <c r="Q10" s="7"/>
      <c r="R10" s="7"/>
      <c r="S10" s="7"/>
      <c r="T10" s="8" t="s">
        <v>6</v>
      </c>
      <c r="U10" s="8"/>
    </row>
    <row r="11" spans="1:21" s="1" customFormat="1" ht="12.95" customHeight="1">
      <c r="A11" s="10" t="s">
        <v>7</v>
      </c>
      <c r="B11" s="10"/>
      <c r="C11" s="10"/>
      <c r="D11" s="10"/>
      <c r="E11" s="10"/>
      <c r="F11" s="10"/>
      <c r="G11" s="10"/>
      <c r="H11" s="10"/>
      <c r="I11" s="10" t="s">
        <v>8</v>
      </c>
      <c r="J11" s="10"/>
      <c r="K11" s="10" t="s">
        <v>9</v>
      </c>
      <c r="L11" s="10"/>
      <c r="M11" s="11" t="s">
        <v>10</v>
      </c>
      <c r="N11" s="11"/>
      <c r="O11" s="11"/>
      <c r="P11" s="11" t="s">
        <v>11</v>
      </c>
      <c r="Q11" s="11"/>
      <c r="R11" s="11"/>
      <c r="S11" s="11"/>
      <c r="T11" s="12" t="s">
        <v>12</v>
      </c>
      <c r="U11" s="12"/>
    </row>
    <row r="12" spans="1:21" s="1" customFormat="1" ht="14.1" customHeight="1">
      <c r="A12" s="13" t="s">
        <v>13</v>
      </c>
      <c r="B12" s="13"/>
      <c r="C12" s="13"/>
      <c r="D12" s="13"/>
      <c r="E12" s="13"/>
      <c r="F12" s="13"/>
      <c r="G12" s="13"/>
      <c r="H12" s="13"/>
      <c r="I12" s="14" t="s">
        <v>14</v>
      </c>
      <c r="J12" s="14"/>
      <c r="K12" s="14" t="s">
        <v>15</v>
      </c>
      <c r="L12" s="14"/>
      <c r="M12" s="15">
        <f>143210505.77</f>
        <v>143210505.77000001</v>
      </c>
      <c r="N12" s="15"/>
      <c r="O12" s="15"/>
      <c r="P12" s="15">
        <f>90161241.48</f>
        <v>90161241.480000004</v>
      </c>
      <c r="Q12" s="15"/>
      <c r="R12" s="15"/>
      <c r="S12" s="15"/>
      <c r="T12" s="16">
        <f>53049264.29</f>
        <v>53049264.289999999</v>
      </c>
      <c r="U12" s="16"/>
    </row>
    <row r="13" spans="1:21" s="1" customFormat="1" ht="45" customHeight="1">
      <c r="A13" s="17" t="s">
        <v>16</v>
      </c>
      <c r="B13" s="17"/>
      <c r="C13" s="17"/>
      <c r="D13" s="17"/>
      <c r="E13" s="17"/>
      <c r="F13" s="17"/>
      <c r="G13" s="17"/>
      <c r="H13" s="17"/>
      <c r="I13" s="18" t="s">
        <v>14</v>
      </c>
      <c r="J13" s="18"/>
      <c r="K13" s="18" t="s">
        <v>17</v>
      </c>
      <c r="L13" s="18"/>
      <c r="M13" s="19">
        <f>46286078</f>
        <v>46286078</v>
      </c>
      <c r="N13" s="19"/>
      <c r="O13" s="19"/>
      <c r="P13" s="20" t="s">
        <v>18</v>
      </c>
      <c r="Q13" s="20"/>
      <c r="R13" s="20"/>
      <c r="S13" s="20"/>
      <c r="T13" s="21">
        <f>46286078</f>
        <v>46286078</v>
      </c>
      <c r="U13" s="21"/>
    </row>
    <row r="14" spans="1:21" s="1" customFormat="1" ht="45" customHeight="1">
      <c r="A14" s="17" t="s">
        <v>16</v>
      </c>
      <c r="B14" s="17"/>
      <c r="C14" s="17"/>
      <c r="D14" s="17"/>
      <c r="E14" s="17"/>
      <c r="F14" s="17"/>
      <c r="G14" s="17"/>
      <c r="H14" s="17"/>
      <c r="I14" s="18" t="s">
        <v>14</v>
      </c>
      <c r="J14" s="18"/>
      <c r="K14" s="18" t="s">
        <v>19</v>
      </c>
      <c r="L14" s="18"/>
      <c r="M14" s="20" t="s">
        <v>18</v>
      </c>
      <c r="N14" s="20"/>
      <c r="O14" s="20"/>
      <c r="P14" s="19">
        <f>36314421.15</f>
        <v>36314421.149999999</v>
      </c>
      <c r="Q14" s="19"/>
      <c r="R14" s="19"/>
      <c r="S14" s="19"/>
      <c r="T14" s="21">
        <f>0</f>
        <v>0</v>
      </c>
      <c r="U14" s="21"/>
    </row>
    <row r="15" spans="1:21" s="1" customFormat="1" ht="45" customHeight="1">
      <c r="A15" s="17" t="s">
        <v>16</v>
      </c>
      <c r="B15" s="17"/>
      <c r="C15" s="17"/>
      <c r="D15" s="17"/>
      <c r="E15" s="17"/>
      <c r="F15" s="17"/>
      <c r="G15" s="17"/>
      <c r="H15" s="17"/>
      <c r="I15" s="18" t="s">
        <v>14</v>
      </c>
      <c r="J15" s="18"/>
      <c r="K15" s="18" t="s">
        <v>20</v>
      </c>
      <c r="L15" s="18"/>
      <c r="M15" s="20" t="s">
        <v>18</v>
      </c>
      <c r="N15" s="20"/>
      <c r="O15" s="20"/>
      <c r="P15" s="19">
        <f>1492.44</f>
        <v>1492.44</v>
      </c>
      <c r="Q15" s="19"/>
      <c r="R15" s="19"/>
      <c r="S15" s="19"/>
      <c r="T15" s="21">
        <f>0</f>
        <v>0</v>
      </c>
      <c r="U15" s="21"/>
    </row>
    <row r="16" spans="1:21" s="1" customFormat="1" ht="45" customHeight="1">
      <c r="A16" s="17" t="s">
        <v>16</v>
      </c>
      <c r="B16" s="17"/>
      <c r="C16" s="17"/>
      <c r="D16" s="17"/>
      <c r="E16" s="17"/>
      <c r="F16" s="17"/>
      <c r="G16" s="17"/>
      <c r="H16" s="17"/>
      <c r="I16" s="18" t="s">
        <v>14</v>
      </c>
      <c r="J16" s="18"/>
      <c r="K16" s="18" t="s">
        <v>21</v>
      </c>
      <c r="L16" s="18"/>
      <c r="M16" s="20" t="s">
        <v>18</v>
      </c>
      <c r="N16" s="20"/>
      <c r="O16" s="20"/>
      <c r="P16" s="19">
        <f>60</f>
        <v>60</v>
      </c>
      <c r="Q16" s="19"/>
      <c r="R16" s="19"/>
      <c r="S16" s="19"/>
      <c r="T16" s="21">
        <f>0</f>
        <v>0</v>
      </c>
      <c r="U16" s="21"/>
    </row>
    <row r="17" spans="1:21" s="1" customFormat="1" ht="66" customHeight="1">
      <c r="A17" s="17" t="s">
        <v>22</v>
      </c>
      <c r="B17" s="17"/>
      <c r="C17" s="17"/>
      <c r="D17" s="17"/>
      <c r="E17" s="17"/>
      <c r="F17" s="17"/>
      <c r="G17" s="17"/>
      <c r="H17" s="17"/>
      <c r="I17" s="18" t="s">
        <v>14</v>
      </c>
      <c r="J17" s="18"/>
      <c r="K17" s="18" t="s">
        <v>23</v>
      </c>
      <c r="L17" s="18"/>
      <c r="M17" s="19">
        <f>7000</f>
        <v>7000</v>
      </c>
      <c r="N17" s="19"/>
      <c r="O17" s="19"/>
      <c r="P17" s="20" t="s">
        <v>18</v>
      </c>
      <c r="Q17" s="20"/>
      <c r="R17" s="20"/>
      <c r="S17" s="20"/>
      <c r="T17" s="21">
        <f>7000</f>
        <v>7000</v>
      </c>
      <c r="U17" s="21"/>
    </row>
    <row r="18" spans="1:21" s="1" customFormat="1" ht="66" customHeight="1">
      <c r="A18" s="17" t="s">
        <v>22</v>
      </c>
      <c r="B18" s="17"/>
      <c r="C18" s="17"/>
      <c r="D18" s="17"/>
      <c r="E18" s="17"/>
      <c r="F18" s="17"/>
      <c r="G18" s="17"/>
      <c r="H18" s="17"/>
      <c r="I18" s="18" t="s">
        <v>14</v>
      </c>
      <c r="J18" s="18"/>
      <c r="K18" s="18" t="s">
        <v>24</v>
      </c>
      <c r="L18" s="18"/>
      <c r="M18" s="20" t="s">
        <v>18</v>
      </c>
      <c r="N18" s="20"/>
      <c r="O18" s="20"/>
      <c r="P18" s="19">
        <f>1274.19</f>
        <v>1274.19</v>
      </c>
      <c r="Q18" s="19"/>
      <c r="R18" s="19"/>
      <c r="S18" s="19"/>
      <c r="T18" s="21">
        <f>0</f>
        <v>0</v>
      </c>
      <c r="U18" s="21"/>
    </row>
    <row r="19" spans="1:21" s="1" customFormat="1" ht="66" customHeight="1">
      <c r="A19" s="22" t="s">
        <v>22</v>
      </c>
      <c r="B19" s="22"/>
      <c r="C19" s="22"/>
      <c r="D19" s="22"/>
      <c r="E19" s="22"/>
      <c r="F19" s="22"/>
      <c r="G19" s="22"/>
      <c r="H19" s="22"/>
      <c r="I19" s="23" t="s">
        <v>14</v>
      </c>
      <c r="J19" s="23"/>
      <c r="K19" s="23" t="s">
        <v>25</v>
      </c>
      <c r="L19" s="23"/>
      <c r="M19" s="24" t="s">
        <v>18</v>
      </c>
      <c r="N19" s="24"/>
      <c r="O19" s="24"/>
      <c r="P19" s="25">
        <f>1</f>
        <v>1</v>
      </c>
      <c r="Q19" s="25"/>
      <c r="R19" s="25"/>
      <c r="S19" s="25"/>
      <c r="T19" s="26">
        <f>0</f>
        <v>0</v>
      </c>
      <c r="U19" s="26"/>
    </row>
    <row r="20" spans="1:21" s="1" customFormat="1" ht="24" customHeight="1">
      <c r="A20" s="27" t="s">
        <v>26</v>
      </c>
      <c r="B20" s="27"/>
      <c r="C20" s="27"/>
      <c r="D20" s="27"/>
      <c r="E20" s="27"/>
      <c r="F20" s="27"/>
      <c r="G20" s="27"/>
      <c r="H20" s="27"/>
      <c r="I20" s="28" t="s">
        <v>14</v>
      </c>
      <c r="J20" s="28"/>
      <c r="K20" s="28" t="s">
        <v>27</v>
      </c>
      <c r="L20" s="28"/>
      <c r="M20" s="29">
        <f>66507.9</f>
        <v>66507.899999999994</v>
      </c>
      <c r="N20" s="29"/>
      <c r="O20" s="29"/>
      <c r="P20" s="30" t="s">
        <v>18</v>
      </c>
      <c r="Q20" s="30"/>
      <c r="R20" s="30"/>
      <c r="S20" s="30"/>
      <c r="T20" s="31">
        <f>66507.9</f>
        <v>66507.899999999994</v>
      </c>
      <c r="U20" s="31"/>
    </row>
    <row r="21" spans="1:21" s="1" customFormat="1" ht="24" customHeight="1">
      <c r="A21" s="17" t="s">
        <v>26</v>
      </c>
      <c r="B21" s="17"/>
      <c r="C21" s="17"/>
      <c r="D21" s="17"/>
      <c r="E21" s="17"/>
      <c r="F21" s="17"/>
      <c r="G21" s="17"/>
      <c r="H21" s="17"/>
      <c r="I21" s="18" t="s">
        <v>14</v>
      </c>
      <c r="J21" s="18"/>
      <c r="K21" s="18" t="s">
        <v>28</v>
      </c>
      <c r="L21" s="18"/>
      <c r="M21" s="20" t="s">
        <v>18</v>
      </c>
      <c r="N21" s="20"/>
      <c r="O21" s="20"/>
      <c r="P21" s="19">
        <f>66970.2</f>
        <v>66970.2</v>
      </c>
      <c r="Q21" s="19"/>
      <c r="R21" s="19"/>
      <c r="S21" s="19"/>
      <c r="T21" s="21">
        <f>0</f>
        <v>0</v>
      </c>
      <c r="U21" s="21"/>
    </row>
    <row r="22" spans="1:21" s="1" customFormat="1" ht="24" customHeight="1">
      <c r="A22" s="17" t="s">
        <v>26</v>
      </c>
      <c r="B22" s="17"/>
      <c r="C22" s="17"/>
      <c r="D22" s="17"/>
      <c r="E22" s="17"/>
      <c r="F22" s="17"/>
      <c r="G22" s="17"/>
      <c r="H22" s="17"/>
      <c r="I22" s="18" t="s">
        <v>14</v>
      </c>
      <c r="J22" s="18"/>
      <c r="K22" s="18" t="s">
        <v>29</v>
      </c>
      <c r="L22" s="18"/>
      <c r="M22" s="20" t="s">
        <v>18</v>
      </c>
      <c r="N22" s="20"/>
      <c r="O22" s="20"/>
      <c r="P22" s="19">
        <f>0.64</f>
        <v>0.64</v>
      </c>
      <c r="Q22" s="19"/>
      <c r="R22" s="19"/>
      <c r="S22" s="19"/>
      <c r="T22" s="21">
        <f>0</f>
        <v>0</v>
      </c>
      <c r="U22" s="21"/>
    </row>
    <row r="23" spans="1:21" s="1" customFormat="1" ht="24" customHeight="1">
      <c r="A23" s="17" t="s">
        <v>26</v>
      </c>
      <c r="B23" s="17"/>
      <c r="C23" s="17"/>
      <c r="D23" s="17"/>
      <c r="E23" s="17"/>
      <c r="F23" s="17"/>
      <c r="G23" s="17"/>
      <c r="H23" s="17"/>
      <c r="I23" s="18" t="s">
        <v>14</v>
      </c>
      <c r="J23" s="18"/>
      <c r="K23" s="18" t="s">
        <v>30</v>
      </c>
      <c r="L23" s="18"/>
      <c r="M23" s="20" t="s">
        <v>18</v>
      </c>
      <c r="N23" s="20"/>
      <c r="O23" s="20"/>
      <c r="P23" s="19">
        <f>700</f>
        <v>700</v>
      </c>
      <c r="Q23" s="19"/>
      <c r="R23" s="19"/>
      <c r="S23" s="19"/>
      <c r="T23" s="21">
        <f>0</f>
        <v>0</v>
      </c>
      <c r="U23" s="21"/>
    </row>
    <row r="24" spans="1:21" s="1" customFormat="1" ht="24" customHeight="1">
      <c r="A24" s="17" t="s">
        <v>26</v>
      </c>
      <c r="B24" s="17"/>
      <c r="C24" s="17"/>
      <c r="D24" s="17"/>
      <c r="E24" s="17"/>
      <c r="F24" s="17"/>
      <c r="G24" s="17"/>
      <c r="H24" s="17"/>
      <c r="I24" s="18" t="s">
        <v>14</v>
      </c>
      <c r="J24" s="18"/>
      <c r="K24" s="18" t="s">
        <v>31</v>
      </c>
      <c r="L24" s="18"/>
      <c r="M24" s="20" t="s">
        <v>18</v>
      </c>
      <c r="N24" s="20"/>
      <c r="O24" s="20"/>
      <c r="P24" s="19">
        <f>-50</f>
        <v>-50</v>
      </c>
      <c r="Q24" s="19"/>
      <c r="R24" s="19"/>
      <c r="S24" s="19"/>
      <c r="T24" s="21">
        <f>0</f>
        <v>0</v>
      </c>
      <c r="U24" s="21"/>
    </row>
    <row r="25" spans="1:21" s="1" customFormat="1" ht="24" customHeight="1">
      <c r="A25" s="17" t="s">
        <v>32</v>
      </c>
      <c r="B25" s="17"/>
      <c r="C25" s="17"/>
      <c r="D25" s="17"/>
      <c r="E25" s="17"/>
      <c r="F25" s="17"/>
      <c r="G25" s="17"/>
      <c r="H25" s="17"/>
      <c r="I25" s="18" t="s">
        <v>14</v>
      </c>
      <c r="J25" s="18"/>
      <c r="K25" s="18" t="s">
        <v>33</v>
      </c>
      <c r="L25" s="18"/>
      <c r="M25" s="19">
        <f>1135000</f>
        <v>1135000</v>
      </c>
      <c r="N25" s="19"/>
      <c r="O25" s="19"/>
      <c r="P25" s="20" t="s">
        <v>18</v>
      </c>
      <c r="Q25" s="20"/>
      <c r="R25" s="20"/>
      <c r="S25" s="20"/>
      <c r="T25" s="21">
        <f>1135000</f>
        <v>1135000</v>
      </c>
      <c r="U25" s="21"/>
    </row>
    <row r="26" spans="1:21" s="1" customFormat="1" ht="33.950000000000003" customHeight="1">
      <c r="A26" s="17" t="s">
        <v>34</v>
      </c>
      <c r="B26" s="17"/>
      <c r="C26" s="17"/>
      <c r="D26" s="17"/>
      <c r="E26" s="17"/>
      <c r="F26" s="17"/>
      <c r="G26" s="17"/>
      <c r="H26" s="17"/>
      <c r="I26" s="18" t="s">
        <v>14</v>
      </c>
      <c r="J26" s="18"/>
      <c r="K26" s="18" t="s">
        <v>35</v>
      </c>
      <c r="L26" s="18"/>
      <c r="M26" s="20" t="s">
        <v>18</v>
      </c>
      <c r="N26" s="20"/>
      <c r="O26" s="20"/>
      <c r="P26" s="19">
        <f>493196.78</f>
        <v>493196.78</v>
      </c>
      <c r="Q26" s="19"/>
      <c r="R26" s="19"/>
      <c r="S26" s="19"/>
      <c r="T26" s="21">
        <f>0</f>
        <v>0</v>
      </c>
      <c r="U26" s="21"/>
    </row>
    <row r="27" spans="1:21" s="1" customFormat="1" ht="33.950000000000003" customHeight="1">
      <c r="A27" s="17" t="s">
        <v>34</v>
      </c>
      <c r="B27" s="17"/>
      <c r="C27" s="17"/>
      <c r="D27" s="17"/>
      <c r="E27" s="17"/>
      <c r="F27" s="17"/>
      <c r="G27" s="17"/>
      <c r="H27" s="17"/>
      <c r="I27" s="18" t="s">
        <v>14</v>
      </c>
      <c r="J27" s="18"/>
      <c r="K27" s="18" t="s">
        <v>36</v>
      </c>
      <c r="L27" s="18"/>
      <c r="M27" s="20" t="s">
        <v>18</v>
      </c>
      <c r="N27" s="20"/>
      <c r="O27" s="20"/>
      <c r="P27" s="19">
        <f>13208.54</f>
        <v>13208.54</v>
      </c>
      <c r="Q27" s="19"/>
      <c r="R27" s="19"/>
      <c r="S27" s="19"/>
      <c r="T27" s="21">
        <f>0</f>
        <v>0</v>
      </c>
      <c r="U27" s="21"/>
    </row>
    <row r="28" spans="1:21" s="1" customFormat="1" ht="33.950000000000003" customHeight="1">
      <c r="A28" s="17" t="s">
        <v>34</v>
      </c>
      <c r="B28" s="17"/>
      <c r="C28" s="17"/>
      <c r="D28" s="17"/>
      <c r="E28" s="17"/>
      <c r="F28" s="17"/>
      <c r="G28" s="17"/>
      <c r="H28" s="17"/>
      <c r="I28" s="18" t="s">
        <v>14</v>
      </c>
      <c r="J28" s="18"/>
      <c r="K28" s="18" t="s">
        <v>37</v>
      </c>
      <c r="L28" s="18"/>
      <c r="M28" s="20" t="s">
        <v>18</v>
      </c>
      <c r="N28" s="20"/>
      <c r="O28" s="20"/>
      <c r="P28" s="19">
        <f>5.52</f>
        <v>5.52</v>
      </c>
      <c r="Q28" s="19"/>
      <c r="R28" s="19"/>
      <c r="S28" s="19"/>
      <c r="T28" s="21">
        <f>0</f>
        <v>0</v>
      </c>
      <c r="U28" s="21"/>
    </row>
    <row r="29" spans="1:21" s="1" customFormat="1" ht="24" customHeight="1">
      <c r="A29" s="17" t="s">
        <v>38</v>
      </c>
      <c r="B29" s="17"/>
      <c r="C29" s="17"/>
      <c r="D29" s="17"/>
      <c r="E29" s="17"/>
      <c r="F29" s="17"/>
      <c r="G29" s="17"/>
      <c r="H29" s="17"/>
      <c r="I29" s="18" t="s">
        <v>14</v>
      </c>
      <c r="J29" s="18"/>
      <c r="K29" s="18" t="s">
        <v>39</v>
      </c>
      <c r="L29" s="18"/>
      <c r="M29" s="19">
        <f>810000</f>
        <v>810000</v>
      </c>
      <c r="N29" s="19"/>
      <c r="O29" s="19"/>
      <c r="P29" s="20" t="s">
        <v>18</v>
      </c>
      <c r="Q29" s="20"/>
      <c r="R29" s="20"/>
      <c r="S29" s="20"/>
      <c r="T29" s="21">
        <f>810000</f>
        <v>810000</v>
      </c>
      <c r="U29" s="21"/>
    </row>
    <row r="30" spans="1:21" s="1" customFormat="1" ht="24" customHeight="1">
      <c r="A30" s="17" t="s">
        <v>40</v>
      </c>
      <c r="B30" s="17"/>
      <c r="C30" s="17"/>
      <c r="D30" s="17"/>
      <c r="E30" s="17"/>
      <c r="F30" s="17"/>
      <c r="G30" s="17"/>
      <c r="H30" s="17"/>
      <c r="I30" s="18" t="s">
        <v>14</v>
      </c>
      <c r="J30" s="18"/>
      <c r="K30" s="18" t="s">
        <v>41</v>
      </c>
      <c r="L30" s="18"/>
      <c r="M30" s="20" t="s">
        <v>18</v>
      </c>
      <c r="N30" s="20"/>
      <c r="O30" s="20"/>
      <c r="P30" s="19">
        <f>818602.37</f>
        <v>818602.37</v>
      </c>
      <c r="Q30" s="19"/>
      <c r="R30" s="19"/>
      <c r="S30" s="19"/>
      <c r="T30" s="21">
        <f>0</f>
        <v>0</v>
      </c>
      <c r="U30" s="21"/>
    </row>
    <row r="31" spans="1:21" s="1" customFormat="1" ht="24" customHeight="1">
      <c r="A31" s="17" t="s">
        <v>40</v>
      </c>
      <c r="B31" s="17"/>
      <c r="C31" s="17"/>
      <c r="D31" s="17"/>
      <c r="E31" s="17"/>
      <c r="F31" s="17"/>
      <c r="G31" s="17"/>
      <c r="H31" s="17"/>
      <c r="I31" s="18" t="s">
        <v>14</v>
      </c>
      <c r="J31" s="18"/>
      <c r="K31" s="18" t="s">
        <v>42</v>
      </c>
      <c r="L31" s="18"/>
      <c r="M31" s="20" t="s">
        <v>18</v>
      </c>
      <c r="N31" s="20"/>
      <c r="O31" s="20"/>
      <c r="P31" s="19">
        <f>4046.2</f>
        <v>4046.2</v>
      </c>
      <c r="Q31" s="19"/>
      <c r="R31" s="19"/>
      <c r="S31" s="19"/>
      <c r="T31" s="21">
        <f>0</f>
        <v>0</v>
      </c>
      <c r="U31" s="21"/>
    </row>
    <row r="32" spans="1:21" s="1" customFormat="1" ht="24" customHeight="1">
      <c r="A32" s="17" t="s">
        <v>40</v>
      </c>
      <c r="B32" s="17"/>
      <c r="C32" s="17"/>
      <c r="D32" s="17"/>
      <c r="E32" s="17"/>
      <c r="F32" s="17"/>
      <c r="G32" s="17"/>
      <c r="H32" s="17"/>
      <c r="I32" s="18" t="s">
        <v>14</v>
      </c>
      <c r="J32" s="18"/>
      <c r="K32" s="18" t="s">
        <v>43</v>
      </c>
      <c r="L32" s="18"/>
      <c r="M32" s="20" t="s">
        <v>18</v>
      </c>
      <c r="N32" s="20"/>
      <c r="O32" s="20"/>
      <c r="P32" s="19">
        <f>1200</f>
        <v>1200</v>
      </c>
      <c r="Q32" s="19"/>
      <c r="R32" s="19"/>
      <c r="S32" s="19"/>
      <c r="T32" s="21">
        <f>0</f>
        <v>0</v>
      </c>
      <c r="U32" s="21"/>
    </row>
    <row r="33" spans="1:21" s="1" customFormat="1" ht="24" customHeight="1">
      <c r="A33" s="17" t="s">
        <v>44</v>
      </c>
      <c r="B33" s="17"/>
      <c r="C33" s="17"/>
      <c r="D33" s="17"/>
      <c r="E33" s="17"/>
      <c r="F33" s="17"/>
      <c r="G33" s="17"/>
      <c r="H33" s="17"/>
      <c r="I33" s="18" t="s">
        <v>14</v>
      </c>
      <c r="J33" s="18"/>
      <c r="K33" s="18" t="s">
        <v>45</v>
      </c>
      <c r="L33" s="18"/>
      <c r="M33" s="19">
        <f>203000</f>
        <v>203000</v>
      </c>
      <c r="N33" s="19"/>
      <c r="O33" s="19"/>
      <c r="P33" s="20" t="s">
        <v>18</v>
      </c>
      <c r="Q33" s="20"/>
      <c r="R33" s="20"/>
      <c r="S33" s="20"/>
      <c r="T33" s="21">
        <f>203000</f>
        <v>203000</v>
      </c>
      <c r="U33" s="21"/>
    </row>
    <row r="34" spans="1:21" s="1" customFormat="1" ht="24" customHeight="1">
      <c r="A34" s="17" t="s">
        <v>46</v>
      </c>
      <c r="B34" s="17"/>
      <c r="C34" s="17"/>
      <c r="D34" s="17"/>
      <c r="E34" s="17"/>
      <c r="F34" s="17"/>
      <c r="G34" s="17"/>
      <c r="H34" s="17"/>
      <c r="I34" s="18" t="s">
        <v>14</v>
      </c>
      <c r="J34" s="18"/>
      <c r="K34" s="18" t="s">
        <v>47</v>
      </c>
      <c r="L34" s="18"/>
      <c r="M34" s="20" t="s">
        <v>18</v>
      </c>
      <c r="N34" s="20"/>
      <c r="O34" s="20"/>
      <c r="P34" s="19">
        <f>113126.11</f>
        <v>113126.11</v>
      </c>
      <c r="Q34" s="19"/>
      <c r="R34" s="19"/>
      <c r="S34" s="19"/>
      <c r="T34" s="21">
        <f>0</f>
        <v>0</v>
      </c>
      <c r="U34" s="21"/>
    </row>
    <row r="35" spans="1:21" s="1" customFormat="1" ht="24" customHeight="1">
      <c r="A35" s="17" t="s">
        <v>46</v>
      </c>
      <c r="B35" s="17"/>
      <c r="C35" s="17"/>
      <c r="D35" s="17"/>
      <c r="E35" s="17"/>
      <c r="F35" s="17"/>
      <c r="G35" s="17"/>
      <c r="H35" s="17"/>
      <c r="I35" s="18" t="s">
        <v>14</v>
      </c>
      <c r="J35" s="18"/>
      <c r="K35" s="18" t="s">
        <v>48</v>
      </c>
      <c r="L35" s="18"/>
      <c r="M35" s="20" t="s">
        <v>18</v>
      </c>
      <c r="N35" s="20"/>
      <c r="O35" s="20"/>
      <c r="P35" s="19">
        <f>2801.8</f>
        <v>2801.8</v>
      </c>
      <c r="Q35" s="19"/>
      <c r="R35" s="19"/>
      <c r="S35" s="19"/>
      <c r="T35" s="21">
        <f>0</f>
        <v>0</v>
      </c>
      <c r="U35" s="21"/>
    </row>
    <row r="36" spans="1:21" s="1" customFormat="1" ht="24" customHeight="1">
      <c r="A36" s="17" t="s">
        <v>46</v>
      </c>
      <c r="B36" s="17"/>
      <c r="C36" s="17"/>
      <c r="D36" s="17"/>
      <c r="E36" s="17"/>
      <c r="F36" s="17"/>
      <c r="G36" s="17"/>
      <c r="H36" s="17"/>
      <c r="I36" s="18" t="s">
        <v>14</v>
      </c>
      <c r="J36" s="18"/>
      <c r="K36" s="18" t="s">
        <v>49</v>
      </c>
      <c r="L36" s="18"/>
      <c r="M36" s="20" t="s">
        <v>18</v>
      </c>
      <c r="N36" s="20"/>
      <c r="O36" s="20"/>
      <c r="P36" s="19">
        <f>50</f>
        <v>50</v>
      </c>
      <c r="Q36" s="19"/>
      <c r="R36" s="19"/>
      <c r="S36" s="19"/>
      <c r="T36" s="21">
        <f>0</f>
        <v>0</v>
      </c>
      <c r="U36" s="21"/>
    </row>
    <row r="37" spans="1:21" s="1" customFormat="1" ht="45" customHeight="1">
      <c r="A37" s="17" t="s">
        <v>50</v>
      </c>
      <c r="B37" s="17"/>
      <c r="C37" s="17"/>
      <c r="D37" s="17"/>
      <c r="E37" s="17"/>
      <c r="F37" s="17"/>
      <c r="G37" s="17"/>
      <c r="H37" s="17"/>
      <c r="I37" s="18" t="s">
        <v>14</v>
      </c>
      <c r="J37" s="18"/>
      <c r="K37" s="18" t="s">
        <v>51</v>
      </c>
      <c r="L37" s="18"/>
      <c r="M37" s="19">
        <f>300</f>
        <v>300</v>
      </c>
      <c r="N37" s="19"/>
      <c r="O37" s="19"/>
      <c r="P37" s="20" t="s">
        <v>18</v>
      </c>
      <c r="Q37" s="20"/>
      <c r="R37" s="20"/>
      <c r="S37" s="20"/>
      <c r="T37" s="21">
        <f>300</f>
        <v>300</v>
      </c>
      <c r="U37" s="21"/>
    </row>
    <row r="38" spans="1:21" s="1" customFormat="1" ht="45" customHeight="1">
      <c r="A38" s="17" t="s">
        <v>50</v>
      </c>
      <c r="B38" s="17"/>
      <c r="C38" s="17"/>
      <c r="D38" s="17"/>
      <c r="E38" s="17"/>
      <c r="F38" s="17"/>
      <c r="G38" s="17"/>
      <c r="H38" s="17"/>
      <c r="I38" s="18" t="s">
        <v>14</v>
      </c>
      <c r="J38" s="18"/>
      <c r="K38" s="18" t="s">
        <v>52</v>
      </c>
      <c r="L38" s="18"/>
      <c r="M38" s="20" t="s">
        <v>18</v>
      </c>
      <c r="N38" s="20"/>
      <c r="O38" s="20"/>
      <c r="P38" s="19">
        <f>300</f>
        <v>300</v>
      </c>
      <c r="Q38" s="19"/>
      <c r="R38" s="19"/>
      <c r="S38" s="19"/>
      <c r="T38" s="21">
        <f>0</f>
        <v>0</v>
      </c>
      <c r="U38" s="21"/>
    </row>
    <row r="39" spans="1:21" s="1" customFormat="1" ht="24" customHeight="1">
      <c r="A39" s="22" t="s">
        <v>53</v>
      </c>
      <c r="B39" s="22"/>
      <c r="C39" s="22"/>
      <c r="D39" s="22"/>
      <c r="E39" s="22"/>
      <c r="F39" s="22"/>
      <c r="G39" s="22"/>
      <c r="H39" s="22"/>
      <c r="I39" s="23" t="s">
        <v>14</v>
      </c>
      <c r="J39" s="23"/>
      <c r="K39" s="23" t="s">
        <v>54</v>
      </c>
      <c r="L39" s="23"/>
      <c r="M39" s="25">
        <f>1100000</f>
        <v>1100000</v>
      </c>
      <c r="N39" s="25"/>
      <c r="O39" s="25"/>
      <c r="P39" s="25">
        <f>1109289.09</f>
        <v>1109289.0900000001</v>
      </c>
      <c r="Q39" s="25"/>
      <c r="R39" s="25"/>
      <c r="S39" s="25"/>
      <c r="T39" s="26">
        <f>-9289.09</f>
        <v>-9289.09</v>
      </c>
      <c r="U39" s="26"/>
    </row>
    <row r="40" spans="1:21" s="1" customFormat="1" ht="45" customHeight="1">
      <c r="A40" s="27" t="s">
        <v>55</v>
      </c>
      <c r="B40" s="27"/>
      <c r="C40" s="27"/>
      <c r="D40" s="27"/>
      <c r="E40" s="27"/>
      <c r="F40" s="27"/>
      <c r="G40" s="27"/>
      <c r="H40" s="27"/>
      <c r="I40" s="28" t="s">
        <v>14</v>
      </c>
      <c r="J40" s="28"/>
      <c r="K40" s="28" t="s">
        <v>56</v>
      </c>
      <c r="L40" s="28"/>
      <c r="M40" s="29">
        <f>250000</f>
        <v>250000</v>
      </c>
      <c r="N40" s="29"/>
      <c r="O40" s="29"/>
      <c r="P40" s="29">
        <f>41391.02</f>
        <v>41391.019999999997</v>
      </c>
      <c r="Q40" s="29"/>
      <c r="R40" s="29"/>
      <c r="S40" s="29"/>
      <c r="T40" s="31">
        <f>208608.98</f>
        <v>208608.98</v>
      </c>
      <c r="U40" s="31"/>
    </row>
    <row r="41" spans="1:21" s="1" customFormat="1" ht="14.1" customHeight="1">
      <c r="A41" s="17" t="s">
        <v>57</v>
      </c>
      <c r="B41" s="17"/>
      <c r="C41" s="17"/>
      <c r="D41" s="17"/>
      <c r="E41" s="17"/>
      <c r="F41" s="17"/>
      <c r="G41" s="17"/>
      <c r="H41" s="17"/>
      <c r="I41" s="18" t="s">
        <v>14</v>
      </c>
      <c r="J41" s="18"/>
      <c r="K41" s="18" t="s">
        <v>58</v>
      </c>
      <c r="L41" s="18"/>
      <c r="M41" s="19">
        <f>372651.67</f>
        <v>372651.67</v>
      </c>
      <c r="N41" s="19"/>
      <c r="O41" s="19"/>
      <c r="P41" s="19">
        <f>372651.67</f>
        <v>372651.67</v>
      </c>
      <c r="Q41" s="19"/>
      <c r="R41" s="19"/>
      <c r="S41" s="19"/>
      <c r="T41" s="21">
        <f>0</f>
        <v>0</v>
      </c>
      <c r="U41" s="21"/>
    </row>
    <row r="42" spans="1:21" s="1" customFormat="1" ht="14.1" customHeight="1">
      <c r="A42" s="17" t="s">
        <v>59</v>
      </c>
      <c r="B42" s="17"/>
      <c r="C42" s="17"/>
      <c r="D42" s="17"/>
      <c r="E42" s="17"/>
      <c r="F42" s="17"/>
      <c r="G42" s="17"/>
      <c r="H42" s="17"/>
      <c r="I42" s="18" t="s">
        <v>14</v>
      </c>
      <c r="J42" s="18"/>
      <c r="K42" s="18" t="s">
        <v>60</v>
      </c>
      <c r="L42" s="18"/>
      <c r="M42" s="19">
        <f>2208576</f>
        <v>2208576</v>
      </c>
      <c r="N42" s="19"/>
      <c r="O42" s="19"/>
      <c r="P42" s="19">
        <f>2220576</f>
        <v>2220576</v>
      </c>
      <c r="Q42" s="19"/>
      <c r="R42" s="19"/>
      <c r="S42" s="19"/>
      <c r="T42" s="21">
        <f>-12000</f>
        <v>-12000</v>
      </c>
      <c r="U42" s="21"/>
    </row>
    <row r="43" spans="1:21" s="1" customFormat="1" ht="14.1" customHeight="1">
      <c r="A43" s="17" t="s">
        <v>61</v>
      </c>
      <c r="B43" s="17"/>
      <c r="C43" s="17"/>
      <c r="D43" s="17"/>
      <c r="E43" s="17"/>
      <c r="F43" s="17"/>
      <c r="G43" s="17"/>
      <c r="H43" s="17"/>
      <c r="I43" s="18" t="s">
        <v>14</v>
      </c>
      <c r="J43" s="18"/>
      <c r="K43" s="18" t="s">
        <v>62</v>
      </c>
      <c r="L43" s="18"/>
      <c r="M43" s="20" t="s">
        <v>18</v>
      </c>
      <c r="N43" s="20"/>
      <c r="O43" s="20"/>
      <c r="P43" s="19">
        <f>700</f>
        <v>700</v>
      </c>
      <c r="Q43" s="19"/>
      <c r="R43" s="19"/>
      <c r="S43" s="19"/>
      <c r="T43" s="21">
        <f>0</f>
        <v>0</v>
      </c>
      <c r="U43" s="21"/>
    </row>
    <row r="44" spans="1:21" s="1" customFormat="1" ht="24" customHeight="1">
      <c r="A44" s="17" t="s">
        <v>63</v>
      </c>
      <c r="B44" s="17"/>
      <c r="C44" s="17"/>
      <c r="D44" s="17"/>
      <c r="E44" s="17"/>
      <c r="F44" s="17"/>
      <c r="G44" s="17"/>
      <c r="H44" s="17"/>
      <c r="I44" s="18" t="s">
        <v>14</v>
      </c>
      <c r="J44" s="18"/>
      <c r="K44" s="18" t="s">
        <v>64</v>
      </c>
      <c r="L44" s="18"/>
      <c r="M44" s="19">
        <f>39071700</f>
        <v>39071700</v>
      </c>
      <c r="N44" s="19"/>
      <c r="O44" s="19"/>
      <c r="P44" s="19">
        <f>32471900</f>
        <v>32471900</v>
      </c>
      <c r="Q44" s="19"/>
      <c r="R44" s="19"/>
      <c r="S44" s="19"/>
      <c r="T44" s="21">
        <f>6599800</f>
        <v>6599800</v>
      </c>
      <c r="U44" s="21"/>
    </row>
    <row r="45" spans="1:21" s="1" customFormat="1" ht="14.1" customHeight="1">
      <c r="A45" s="17" t="s">
        <v>65</v>
      </c>
      <c r="B45" s="17"/>
      <c r="C45" s="17"/>
      <c r="D45" s="17"/>
      <c r="E45" s="17"/>
      <c r="F45" s="17"/>
      <c r="G45" s="17"/>
      <c r="H45" s="17"/>
      <c r="I45" s="18" t="s">
        <v>14</v>
      </c>
      <c r="J45" s="18"/>
      <c r="K45" s="18" t="s">
        <v>66</v>
      </c>
      <c r="L45" s="18"/>
      <c r="M45" s="19">
        <f>360000</f>
        <v>360000</v>
      </c>
      <c r="N45" s="19"/>
      <c r="O45" s="19"/>
      <c r="P45" s="19">
        <f>360000</f>
        <v>360000</v>
      </c>
      <c r="Q45" s="19"/>
      <c r="R45" s="19"/>
      <c r="S45" s="19"/>
      <c r="T45" s="21">
        <f>0</f>
        <v>0</v>
      </c>
      <c r="U45" s="21"/>
    </row>
    <row r="46" spans="1:21" s="1" customFormat="1" ht="24" customHeight="1">
      <c r="A46" s="17" t="s">
        <v>67</v>
      </c>
      <c r="B46" s="17"/>
      <c r="C46" s="17"/>
      <c r="D46" s="17"/>
      <c r="E46" s="17"/>
      <c r="F46" s="17"/>
      <c r="G46" s="17"/>
      <c r="H46" s="17"/>
      <c r="I46" s="18" t="s">
        <v>14</v>
      </c>
      <c r="J46" s="18"/>
      <c r="K46" s="18" t="s">
        <v>68</v>
      </c>
      <c r="L46" s="18"/>
      <c r="M46" s="19">
        <f>140132</f>
        <v>140132</v>
      </c>
      <c r="N46" s="19"/>
      <c r="O46" s="19"/>
      <c r="P46" s="19">
        <f>140132</f>
        <v>140132</v>
      </c>
      <c r="Q46" s="19"/>
      <c r="R46" s="19"/>
      <c r="S46" s="19"/>
      <c r="T46" s="21">
        <f>0</f>
        <v>0</v>
      </c>
      <c r="U46" s="21"/>
    </row>
    <row r="47" spans="1:21" s="1" customFormat="1" ht="24" customHeight="1">
      <c r="A47" s="17" t="s">
        <v>69</v>
      </c>
      <c r="B47" s="17"/>
      <c r="C47" s="17"/>
      <c r="D47" s="17"/>
      <c r="E47" s="17"/>
      <c r="F47" s="17"/>
      <c r="G47" s="17"/>
      <c r="H47" s="17"/>
      <c r="I47" s="18" t="s">
        <v>14</v>
      </c>
      <c r="J47" s="18"/>
      <c r="K47" s="18" t="s">
        <v>70</v>
      </c>
      <c r="L47" s="18"/>
      <c r="M47" s="19">
        <f>630000</f>
        <v>630000</v>
      </c>
      <c r="N47" s="19"/>
      <c r="O47" s="19"/>
      <c r="P47" s="19">
        <f>630000</f>
        <v>630000</v>
      </c>
      <c r="Q47" s="19"/>
      <c r="R47" s="19"/>
      <c r="S47" s="19"/>
      <c r="T47" s="21">
        <f>0</f>
        <v>0</v>
      </c>
      <c r="U47" s="21"/>
    </row>
    <row r="48" spans="1:21" s="1" customFormat="1" ht="24" customHeight="1">
      <c r="A48" s="17" t="s">
        <v>71</v>
      </c>
      <c r="B48" s="17"/>
      <c r="C48" s="17"/>
      <c r="D48" s="17"/>
      <c r="E48" s="17"/>
      <c r="F48" s="17"/>
      <c r="G48" s="17"/>
      <c r="H48" s="17"/>
      <c r="I48" s="18" t="s">
        <v>14</v>
      </c>
      <c r="J48" s="18"/>
      <c r="K48" s="18" t="s">
        <v>72</v>
      </c>
      <c r="L48" s="18"/>
      <c r="M48" s="19">
        <f>50569560.2</f>
        <v>50569560.200000003</v>
      </c>
      <c r="N48" s="19"/>
      <c r="O48" s="19"/>
      <c r="P48" s="19">
        <f>14983194.76</f>
        <v>14983194.76</v>
      </c>
      <c r="Q48" s="19"/>
      <c r="R48" s="19"/>
      <c r="S48" s="19"/>
      <c r="T48" s="21">
        <f>35586365.44</f>
        <v>35586365.439999998</v>
      </c>
      <c r="U48" s="21"/>
    </row>
    <row r="49" spans="1:21" s="1" customFormat="1" ht="14.1" customHeight="1">
      <c r="A49" s="32" t="s">
        <v>0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</row>
    <row r="50" spans="1:21">
      <c r="M50" s="3"/>
      <c r="N50" s="4"/>
      <c r="O50" s="4"/>
      <c r="P50" s="3"/>
      <c r="Q50" s="4"/>
      <c r="R50" s="4"/>
      <c r="S50" s="4"/>
    </row>
    <row r="51" spans="1:21">
      <c r="P51" s="2"/>
      <c r="Q51" s="2"/>
      <c r="R51" s="2"/>
    </row>
  </sheetData>
  <mergeCells count="245">
    <mergeCell ref="A46:H46"/>
    <mergeCell ref="I46:J46"/>
    <mergeCell ref="K46:L46"/>
    <mergeCell ref="M46:O46"/>
    <mergeCell ref="P46:S46"/>
    <mergeCell ref="T46:U46"/>
    <mergeCell ref="A49:U49"/>
    <mergeCell ref="A47:H47"/>
    <mergeCell ref="I47:J47"/>
    <mergeCell ref="K47:L47"/>
    <mergeCell ref="M47:O47"/>
    <mergeCell ref="P47:S47"/>
    <mergeCell ref="T47:U47"/>
    <mergeCell ref="A48:H48"/>
    <mergeCell ref="I48:J48"/>
    <mergeCell ref="K48:L48"/>
    <mergeCell ref="M48:O48"/>
    <mergeCell ref="P48:S48"/>
    <mergeCell ref="T48:U48"/>
    <mergeCell ref="A44:H44"/>
    <mergeCell ref="I44:J44"/>
    <mergeCell ref="K44:L44"/>
    <mergeCell ref="M44:O44"/>
    <mergeCell ref="P44:S44"/>
    <mergeCell ref="T44:U44"/>
    <mergeCell ref="A45:H45"/>
    <mergeCell ref="I45:J45"/>
    <mergeCell ref="K45:L45"/>
    <mergeCell ref="M45:O45"/>
    <mergeCell ref="P45:S45"/>
    <mergeCell ref="T45:U45"/>
    <mergeCell ref="A42:H42"/>
    <mergeCell ref="I42:J42"/>
    <mergeCell ref="K42:L42"/>
    <mergeCell ref="M42:O42"/>
    <mergeCell ref="P42:S42"/>
    <mergeCell ref="T42:U42"/>
    <mergeCell ref="A43:H43"/>
    <mergeCell ref="I43:J43"/>
    <mergeCell ref="K43:L43"/>
    <mergeCell ref="M43:O43"/>
    <mergeCell ref="P43:S43"/>
    <mergeCell ref="T43:U43"/>
    <mergeCell ref="A40:H40"/>
    <mergeCell ref="I40:J40"/>
    <mergeCell ref="K40:L40"/>
    <mergeCell ref="M40:O40"/>
    <mergeCell ref="P40:S40"/>
    <mergeCell ref="T40:U40"/>
    <mergeCell ref="A41:H41"/>
    <mergeCell ref="I41:J41"/>
    <mergeCell ref="K41:L41"/>
    <mergeCell ref="M41:O41"/>
    <mergeCell ref="P41:S41"/>
    <mergeCell ref="T41:U41"/>
    <mergeCell ref="A38:H38"/>
    <mergeCell ref="I38:J38"/>
    <mergeCell ref="K38:L38"/>
    <mergeCell ref="M38:O38"/>
    <mergeCell ref="P38:S38"/>
    <mergeCell ref="T38:U38"/>
    <mergeCell ref="A39:H39"/>
    <mergeCell ref="I39:J39"/>
    <mergeCell ref="K39:L39"/>
    <mergeCell ref="M39:O39"/>
    <mergeCell ref="P39:S39"/>
    <mergeCell ref="T39:U39"/>
    <mergeCell ref="A36:H36"/>
    <mergeCell ref="I36:J36"/>
    <mergeCell ref="K36:L36"/>
    <mergeCell ref="M36:O36"/>
    <mergeCell ref="P36:S36"/>
    <mergeCell ref="T36:U36"/>
    <mergeCell ref="A37:H37"/>
    <mergeCell ref="I37:J37"/>
    <mergeCell ref="K37:L37"/>
    <mergeCell ref="M37:O37"/>
    <mergeCell ref="P37:S37"/>
    <mergeCell ref="T37:U37"/>
    <mergeCell ref="A34:H34"/>
    <mergeCell ref="I34:J34"/>
    <mergeCell ref="K34:L34"/>
    <mergeCell ref="M34:O34"/>
    <mergeCell ref="P34:S34"/>
    <mergeCell ref="T34:U34"/>
    <mergeCell ref="A35:H35"/>
    <mergeCell ref="I35:J35"/>
    <mergeCell ref="K35:L35"/>
    <mergeCell ref="M35:O35"/>
    <mergeCell ref="P35:S35"/>
    <mergeCell ref="T35:U35"/>
    <mergeCell ref="A32:H32"/>
    <mergeCell ref="I32:J32"/>
    <mergeCell ref="K32:L32"/>
    <mergeCell ref="M32:O32"/>
    <mergeCell ref="P32:S32"/>
    <mergeCell ref="T32:U32"/>
    <mergeCell ref="A33:H33"/>
    <mergeCell ref="I33:J33"/>
    <mergeCell ref="K33:L33"/>
    <mergeCell ref="M33:O33"/>
    <mergeCell ref="P33:S33"/>
    <mergeCell ref="T33:U33"/>
    <mergeCell ref="A30:H30"/>
    <mergeCell ref="I30:J30"/>
    <mergeCell ref="K30:L30"/>
    <mergeCell ref="M30:O30"/>
    <mergeCell ref="P30:S30"/>
    <mergeCell ref="T30:U30"/>
    <mergeCell ref="A31:H31"/>
    <mergeCell ref="I31:J31"/>
    <mergeCell ref="K31:L31"/>
    <mergeCell ref="M31:O31"/>
    <mergeCell ref="P31:S31"/>
    <mergeCell ref="T31:U31"/>
    <mergeCell ref="A28:H28"/>
    <mergeCell ref="I28:J28"/>
    <mergeCell ref="K28:L28"/>
    <mergeCell ref="M28:O28"/>
    <mergeCell ref="P28:S28"/>
    <mergeCell ref="T28:U28"/>
    <mergeCell ref="A29:H29"/>
    <mergeCell ref="I29:J29"/>
    <mergeCell ref="K29:L29"/>
    <mergeCell ref="M29:O29"/>
    <mergeCell ref="P29:S29"/>
    <mergeCell ref="T29:U29"/>
    <mergeCell ref="A26:H26"/>
    <mergeCell ref="I26:J26"/>
    <mergeCell ref="K26:L26"/>
    <mergeCell ref="M26:O26"/>
    <mergeCell ref="P26:S26"/>
    <mergeCell ref="T26:U26"/>
    <mergeCell ref="A27:H27"/>
    <mergeCell ref="I27:J27"/>
    <mergeCell ref="K27:L27"/>
    <mergeCell ref="M27:O27"/>
    <mergeCell ref="P27:S27"/>
    <mergeCell ref="T27:U27"/>
    <mergeCell ref="A24:H24"/>
    <mergeCell ref="I24:J24"/>
    <mergeCell ref="K24:L24"/>
    <mergeCell ref="M24:O24"/>
    <mergeCell ref="P24:S24"/>
    <mergeCell ref="T24:U24"/>
    <mergeCell ref="A25:H25"/>
    <mergeCell ref="I25:J25"/>
    <mergeCell ref="K25:L25"/>
    <mergeCell ref="M25:O25"/>
    <mergeCell ref="P25:S25"/>
    <mergeCell ref="T25:U25"/>
    <mergeCell ref="A22:H22"/>
    <mergeCell ref="I22:J22"/>
    <mergeCell ref="K22:L22"/>
    <mergeCell ref="M22:O22"/>
    <mergeCell ref="P22:S22"/>
    <mergeCell ref="T22:U22"/>
    <mergeCell ref="A23:H23"/>
    <mergeCell ref="I23:J23"/>
    <mergeCell ref="K23:L23"/>
    <mergeCell ref="M23:O23"/>
    <mergeCell ref="P23:S23"/>
    <mergeCell ref="T23:U23"/>
    <mergeCell ref="A20:H20"/>
    <mergeCell ref="I20:J20"/>
    <mergeCell ref="K20:L20"/>
    <mergeCell ref="M20:O20"/>
    <mergeCell ref="P20:S20"/>
    <mergeCell ref="T20:U20"/>
    <mergeCell ref="A21:H21"/>
    <mergeCell ref="I21:J21"/>
    <mergeCell ref="K21:L21"/>
    <mergeCell ref="M21:O21"/>
    <mergeCell ref="P21:S21"/>
    <mergeCell ref="T21:U21"/>
    <mergeCell ref="A18:H18"/>
    <mergeCell ref="I18:J18"/>
    <mergeCell ref="K18:L18"/>
    <mergeCell ref="M18:O18"/>
    <mergeCell ref="P18:S18"/>
    <mergeCell ref="T18:U18"/>
    <mergeCell ref="A19:H19"/>
    <mergeCell ref="I19:J19"/>
    <mergeCell ref="K19:L19"/>
    <mergeCell ref="M19:O19"/>
    <mergeCell ref="P19:S19"/>
    <mergeCell ref="T19:U19"/>
    <mergeCell ref="A16:H16"/>
    <mergeCell ref="I16:J16"/>
    <mergeCell ref="K16:L16"/>
    <mergeCell ref="M16:O16"/>
    <mergeCell ref="P16:S16"/>
    <mergeCell ref="T16:U16"/>
    <mergeCell ref="A17:H17"/>
    <mergeCell ref="I17:J17"/>
    <mergeCell ref="K17:L17"/>
    <mergeCell ref="M17:O17"/>
    <mergeCell ref="P17:S17"/>
    <mergeCell ref="T17:U17"/>
    <mergeCell ref="I14:J14"/>
    <mergeCell ref="K14:L14"/>
    <mergeCell ref="M14:O14"/>
    <mergeCell ref="P14:S14"/>
    <mergeCell ref="T14:U14"/>
    <mergeCell ref="A15:H15"/>
    <mergeCell ref="I15:J15"/>
    <mergeCell ref="K15:L15"/>
    <mergeCell ref="M15:O15"/>
    <mergeCell ref="P15:S15"/>
    <mergeCell ref="T15:U15"/>
    <mergeCell ref="O1:U1"/>
    <mergeCell ref="O2:U2"/>
    <mergeCell ref="O3:U3"/>
    <mergeCell ref="O4:U4"/>
    <mergeCell ref="O5:U5"/>
    <mergeCell ref="A6:U6"/>
    <mergeCell ref="A7:U7"/>
    <mergeCell ref="A11:H11"/>
    <mergeCell ref="I11:J11"/>
    <mergeCell ref="K11:L11"/>
    <mergeCell ref="M11:O11"/>
    <mergeCell ref="P11:S11"/>
    <mergeCell ref="T11:U11"/>
    <mergeCell ref="M50:O50"/>
    <mergeCell ref="P50:S50"/>
    <mergeCell ref="A9:U9"/>
    <mergeCell ref="A10:H10"/>
    <mergeCell ref="I10:J10"/>
    <mergeCell ref="K10:L10"/>
    <mergeCell ref="M10:O10"/>
    <mergeCell ref="P10:S10"/>
    <mergeCell ref="T10:U10"/>
    <mergeCell ref="A12:H12"/>
    <mergeCell ref="I12:J12"/>
    <mergeCell ref="K12:L12"/>
    <mergeCell ref="M12:O12"/>
    <mergeCell ref="P12:S12"/>
    <mergeCell ref="T12:U12"/>
    <mergeCell ref="A13:H13"/>
    <mergeCell ref="I13:J13"/>
    <mergeCell ref="K13:L13"/>
    <mergeCell ref="M13:O13"/>
    <mergeCell ref="P13:S13"/>
    <mergeCell ref="T13:U13"/>
    <mergeCell ref="A14:H14"/>
  </mergeCells>
  <pageMargins left="0.39370078740157483" right="0" top="0.39370078740157483" bottom="0" header="0.51181102362204722" footer="0.51181102362204722"/>
  <pageSetup paperSize="9" firstPageNumber="4294967295" orientation="landscape" verticalDpi="0" r:id="rId1"/>
  <headerFooter alignWithMargins="0">
    <oddHeader>&amp;Ь&amp;Ф</oddHeader>
    <oddFooter>&amp;Я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0503117 Отчет об исп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Шиленко О.Б.</dc:creator>
  <cp:lastModifiedBy>Антипьева НИ</cp:lastModifiedBy>
  <cp:lastPrinted>2015-10-01T06:57:48Z</cp:lastPrinted>
  <dcterms:created xsi:type="dcterms:W3CDTF">2015-10-01T06:55:19Z</dcterms:created>
  <dcterms:modified xsi:type="dcterms:W3CDTF">2015-10-19T10:14:55Z</dcterms:modified>
</cp:coreProperties>
</file>